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3.xml" ContentType="application/vnd.openxmlformats-officedocument.drawing+xml"/>
  <Override PartName="/xl/tables/table9.xml" ContentType="application/vnd.openxmlformats-officedocument.spreadsheetml.table+xml"/>
  <Override PartName="/xl/drawings/drawing4.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5.xml" ContentType="application/vnd.openxmlformats-officedocument.drawing+xml"/>
  <Override PartName="/xl/tables/table15.xml" ContentType="application/vnd.openxmlformats-officedocument.spreadsheetml.table+xml"/>
  <Override PartName="/xl/drawings/drawing6.xml" ContentType="application/vnd.openxmlformats-officedocument.drawing+xml"/>
  <Override PartName="/xl/tables/table16.xml" ContentType="application/vnd.openxmlformats-officedocument.spreadsheetml.table+xml"/>
  <Override PartName="/xl/drawings/drawing7.xml" ContentType="application/vnd.openxmlformats-officedocument.drawing+xml"/>
  <Override PartName="/xl/tables/table17.xml" ContentType="application/vnd.openxmlformats-officedocument.spreadsheetml.table+xml"/>
  <Override PartName="/xl/drawings/drawing8.xml" ContentType="application/vnd.openxmlformats-officedocument.drawing+xml"/>
  <Override PartName="/xl/tables/table18.xml" ContentType="application/vnd.openxmlformats-officedocument.spreadsheetml.table+xml"/>
  <Override PartName="/xl/drawings/drawing9.xml" ContentType="application/vnd.openxmlformats-officedocument.drawing+xml"/>
  <Override PartName="/xl/tables/table19.xml" ContentType="application/vnd.openxmlformats-officedocument.spreadsheetml.table+xml"/>
  <Override PartName="/xl/drawings/drawing10.xml" ContentType="application/vnd.openxmlformats-officedocument.drawing+xml"/>
  <Override PartName="/xl/tables/table20.xml" ContentType="application/vnd.openxmlformats-officedocument.spreadsheetml.table+xml"/>
  <Override PartName="/xl/drawings/drawing11.xml" ContentType="application/vnd.openxmlformats-officedocument.drawing+xml"/>
  <Override PartName="/xl/tables/table21.xml" ContentType="application/vnd.openxmlformats-officedocument.spreadsheetml.table+xml"/>
  <Override PartName="/xl/drawings/drawing12.xml" ContentType="application/vnd.openxmlformats-officedocument.drawing+xml"/>
  <Override PartName="/xl/tables/table22.xml" ContentType="application/vnd.openxmlformats-officedocument.spreadsheetml.table+xml"/>
  <Override PartName="/xl/drawings/drawing13.xml" ContentType="application/vnd.openxmlformats-officedocument.drawing+xml"/>
  <Override PartName="/xl/tables/table23.xml" ContentType="application/vnd.openxmlformats-officedocument.spreadsheetml.table+xml"/>
  <Override PartName="/xl/drawings/drawing14.xml" ContentType="application/vnd.openxmlformats-officedocument.drawing+xml"/>
  <Override PartName="/xl/tables/table24.xml" ContentType="application/vnd.openxmlformats-officedocument.spreadsheetml.table+xml"/>
  <Override PartName="/xl/drawings/drawing15.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VRIM\OneDrive - Universidad de Concepción\Escritorio\Formularios definitivos\"/>
    </mc:Choice>
  </mc:AlternateContent>
  <xr:revisionPtr revIDLastSave="0" documentId="13_ncr:1_{2B1A4CA7-3F97-4143-8B77-5DD47A09D987}" xr6:coauthVersionLast="47" xr6:coauthVersionMax="47" xr10:uidLastSave="{00000000-0000-0000-0000-000000000000}"/>
  <bookViews>
    <workbookView xWindow="-120" yWindow="-120" windowWidth="29040" windowHeight="15840" xr2:uid="{46615A38-5165-466C-A2DF-77D478DE28D0}"/>
  </bookViews>
  <sheets>
    <sheet name="DATOS GENERALES" sheetId="1" r:id="rId1"/>
    <sheet name="RESUMEN DEL PROYECTO" sheetId="11" r:id="rId2"/>
    <sheet name="PERTINENCIA INSTITUCIONAL" sheetId="21" r:id="rId3"/>
    <sheet name="OBJETIVOS Y ACTIVIDADES" sheetId="22" r:id="rId4"/>
    <sheet name="ODS" sheetId="24" r:id="rId5"/>
    <sheet name="SECTOR DE VINCULACIÓN" sheetId="27" r:id="rId6"/>
    <sheet name="ÁREAS DE CONTRIBUCIÓN" sheetId="25" r:id="rId7"/>
    <sheet name="ACADÉMICOS UDEC" sheetId="2" r:id="rId8"/>
    <sheet name="ESTUDIANTES" sheetId="3" r:id="rId9"/>
    <sheet name="ESTUDIANTES EXTERNOS" sheetId="23" r:id="rId10"/>
    <sheet name="FUNCIONARIOS NO ACADÉMICOS " sheetId="5" r:id="rId11"/>
    <sheet name="COLABORADORES EXTERNOS" sheetId="6" r:id="rId12"/>
    <sheet name="OTROS COLABORADORES" sheetId="7" r:id="rId13"/>
    <sheet name="PLAN DE TRABAJO" sheetId="13" r:id="rId14"/>
    <sheet name="RECURSOS" sheetId="17" r:id="rId15"/>
    <sheet name="PARÁMETROS_VRIM" sheetId="19" state="hidden" r:id="rId16"/>
  </sheets>
  <definedNames>
    <definedName name="ColumnaLinea">PARÁMETROS_VRIM!$B$17</definedName>
    <definedName name="MaximoPlazo">PARÁMETROS_VRIM!$C$17</definedName>
    <definedName name="MinimoPlazo">PARÁMETROS_VRIM!$D$17</definedName>
    <definedName name="MontoMaximo">PARÁMETROS_VRIM!$E$17</definedName>
    <definedName name="PlazoMaximo">PARÁMETROS_VRIM!$C$17</definedName>
    <definedName name="TablaLinea">PARÁMETROS_VRIM!$B$17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4" i="7" l="1"/>
  <c r="D23" i="7"/>
  <c r="D22" i="7"/>
  <c r="D21" i="7"/>
  <c r="D20" i="7"/>
  <c r="D19" i="7"/>
  <c r="D18" i="7"/>
  <c r="D17" i="7"/>
  <c r="D16" i="7"/>
  <c r="D15" i="7"/>
  <c r="D14" i="7"/>
  <c r="D13" i="7"/>
  <c r="D12" i="7"/>
  <c r="D11" i="7"/>
  <c r="D10" i="7"/>
  <c r="D9" i="7"/>
  <c r="D8" i="7"/>
  <c r="D24" i="6"/>
  <c r="D23" i="6"/>
  <c r="D22" i="6"/>
  <c r="D21" i="6"/>
  <c r="D20" i="6"/>
  <c r="D19" i="6"/>
  <c r="D18" i="6"/>
  <c r="D17" i="6"/>
  <c r="D16" i="6"/>
  <c r="D15" i="6"/>
  <c r="D14" i="6"/>
  <c r="D13" i="6"/>
  <c r="D12" i="6"/>
  <c r="D11" i="6"/>
  <c r="D10" i="6"/>
  <c r="D9" i="6"/>
  <c r="D8" i="6"/>
  <c r="D7" i="6"/>
  <c r="D30" i="23"/>
  <c r="D29" i="23"/>
  <c r="D28" i="23"/>
  <c r="D27" i="23"/>
  <c r="D26" i="23"/>
  <c r="D25" i="23"/>
  <c r="D24" i="23"/>
  <c r="D23" i="23"/>
  <c r="D22" i="23"/>
  <c r="D21" i="23"/>
  <c r="D20" i="23"/>
  <c r="D19" i="23"/>
  <c r="D18" i="23"/>
  <c r="D17" i="23"/>
  <c r="D16" i="23"/>
  <c r="D15" i="23"/>
  <c r="D14" i="23"/>
  <c r="D13" i="23"/>
  <c r="D12" i="23"/>
  <c r="D11" i="23"/>
  <c r="D10" i="23"/>
  <c r="D9" i="23"/>
  <c r="D8" i="23"/>
  <c r="D7" i="23"/>
  <c r="B38" i="13" l="1"/>
  <c r="B37" i="13"/>
  <c r="B36" i="13"/>
  <c r="B35" i="13"/>
  <c r="B34" i="13"/>
  <c r="B33" i="13"/>
  <c r="B32" i="13"/>
  <c r="B31" i="13"/>
  <c r="B30" i="13"/>
  <c r="B29" i="13"/>
  <c r="B28" i="13"/>
  <c r="B27" i="13"/>
  <c r="B26" i="13"/>
  <c r="B25" i="13"/>
  <c r="B24" i="13"/>
  <c r="B23" i="13"/>
  <c r="B22" i="13"/>
  <c r="B21" i="13"/>
  <c r="B20" i="13"/>
  <c r="D7" i="7"/>
  <c r="C61" i="22"/>
  <c r="C62" i="22"/>
  <c r="C63" i="22"/>
  <c r="C64" i="22"/>
  <c r="C65" i="22"/>
  <c r="C66" i="22"/>
  <c r="C67" i="22"/>
  <c r="C68" i="22"/>
  <c r="C69" i="22"/>
  <c r="C38" i="11" l="1"/>
  <c r="C33" i="11"/>
  <c r="C28" i="11"/>
  <c r="C23" i="11"/>
  <c r="C18" i="11"/>
  <c r="C13" i="11"/>
  <c r="C6" i="11"/>
  <c r="C37" i="22"/>
  <c r="C38" i="22"/>
  <c r="C39" i="22"/>
  <c r="C40" i="22"/>
  <c r="C41" i="22"/>
  <c r="C42" i="22"/>
  <c r="C43" i="22"/>
  <c r="C44" i="22"/>
  <c r="C45" i="22"/>
  <c r="C46" i="22"/>
  <c r="C47" i="22"/>
  <c r="C48" i="22"/>
  <c r="C49" i="22"/>
  <c r="C50" i="22"/>
  <c r="C51" i="22"/>
  <c r="C52" i="22"/>
  <c r="C53" i="22"/>
  <c r="C54" i="22"/>
  <c r="C55" i="22"/>
  <c r="C56" i="22"/>
  <c r="C57" i="22"/>
  <c r="C58" i="22"/>
  <c r="C59" i="22"/>
  <c r="C60" i="22"/>
  <c r="C70" i="22"/>
  <c r="C71" i="22"/>
  <c r="C72" i="22"/>
  <c r="C73" i="22"/>
  <c r="C74" i="22"/>
  <c r="C75" i="22"/>
  <c r="C76" i="22"/>
  <c r="C77" i="22"/>
  <c r="C78" i="22"/>
  <c r="C32" i="22"/>
  <c r="C27" i="22"/>
  <c r="C11" i="22"/>
  <c r="C12" i="22"/>
  <c r="C13" i="22"/>
  <c r="C14" i="22"/>
  <c r="C15" i="22"/>
  <c r="C16" i="22"/>
  <c r="C17" i="22"/>
  <c r="C18" i="22"/>
  <c r="C19" i="22"/>
  <c r="C20" i="22"/>
  <c r="C21" i="22"/>
  <c r="C22" i="22"/>
  <c r="C7" i="22"/>
  <c r="D13" i="17"/>
  <c r="C13" i="17" l="1"/>
  <c r="B6" i="13"/>
  <c r="B7" i="13"/>
  <c r="B8" i="13"/>
  <c r="B9" i="13"/>
  <c r="E12" i="17"/>
  <c r="E11" i="17"/>
  <c r="E10" i="17"/>
  <c r="E9" i="17"/>
  <c r="E8" i="17"/>
  <c r="F8" i="24"/>
  <c r="F9" i="24"/>
  <c r="F10" i="24"/>
  <c r="F11" i="24"/>
  <c r="F12" i="24"/>
  <c r="F13" i="24"/>
  <c r="F14" i="24"/>
  <c r="F15" i="24"/>
  <c r="F16" i="24"/>
  <c r="F17" i="24"/>
  <c r="F18" i="24"/>
  <c r="F19" i="24"/>
  <c r="F20" i="24"/>
  <c r="F21" i="24"/>
  <c r="F22" i="24"/>
  <c r="F23" i="24"/>
  <c r="F24" i="24"/>
  <c r="G6" i="21"/>
  <c r="G7" i="21"/>
  <c r="G8" i="21"/>
  <c r="G9" i="21"/>
  <c r="G10" i="21"/>
  <c r="G11" i="21"/>
  <c r="G12" i="21"/>
  <c r="G13" i="21"/>
  <c r="B10" i="13"/>
  <c r="B11" i="13"/>
  <c r="B12" i="13"/>
  <c r="B13" i="13"/>
  <c r="B14" i="13"/>
  <c r="B15" i="13"/>
  <c r="B16" i="13"/>
  <c r="B17" i="13"/>
  <c r="B18" i="13"/>
  <c r="B19" i="13"/>
  <c r="B18" i="19"/>
  <c r="B17" i="19" s="1"/>
  <c r="F45" i="17"/>
  <c r="D6" i="23"/>
  <c r="D6" i="6"/>
  <c r="E17" i="19" a="1"/>
  <c r="E17" i="19" l="1"/>
  <c r="C32" i="17"/>
  <c r="E13" i="17"/>
  <c r="B16" i="11" a="1"/>
  <c r="B4" i="1" a="1"/>
  <c r="D17" i="19" a="1"/>
  <c r="C17" i="19" a="1"/>
  <c r="B11" i="11" a="1"/>
  <c r="B25" i="22" a="1"/>
  <c r="B21" i="11" a="1"/>
  <c r="B31" i="11" a="1"/>
  <c r="B3" i="11" a="1"/>
  <c r="C4" i="27" a="1"/>
  <c r="B26" i="11" a="1"/>
  <c r="C17" i="19" l="1"/>
  <c r="D17" i="19"/>
  <c r="D14" i="17"/>
  <c r="B31" i="11"/>
  <c r="B26" i="11"/>
  <c r="B11" i="11"/>
  <c r="C4" i="27"/>
  <c r="B21" i="11"/>
  <c r="B16" i="11"/>
  <c r="B4" i="1"/>
  <c r="B3" i="11"/>
  <c r="B25" i="2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<sst xmlns="http://schemas.openxmlformats.org/spreadsheetml/2006/main" count="1162" uniqueCount="997">
  <si>
    <t>Formulario de Postulación</t>
  </si>
  <si>
    <t>PROYECTOS DE VINCULACIÓN CON EL MEDIO</t>
  </si>
  <si>
    <t>La información ingresada es este formulario y la contenida en archivos adjuntos es de exclusiva responsabilidad de (de la) postulante.</t>
  </si>
  <si>
    <t>I. DATOS GENERALES</t>
  </si>
  <si>
    <t>Columna1</t>
  </si>
  <si>
    <t>Línea</t>
  </si>
  <si>
    <t>Formación_a_través_de_la_VCM</t>
  </si>
  <si>
    <t>Duración (meses)</t>
  </si>
  <si>
    <t>Modalidad</t>
  </si>
  <si>
    <t>Plataforma a Utilizar (semi o no presencial)</t>
  </si>
  <si>
    <t>RESUMEN DEL PROYECTO</t>
  </si>
  <si>
    <t>Resumen del proyecto</t>
  </si>
  <si>
    <t>Restantes</t>
  </si>
  <si>
    <t>FUNDAMENTACIÓN DE LA PROPUESTA</t>
  </si>
  <si>
    <t xml:space="preserve">Diagnóstico o necesidades del medio detectadas </t>
  </si>
  <si>
    <t>Diagnóstico o necesidades del medio detectadas</t>
  </si>
  <si>
    <t>Pertinencia social</t>
  </si>
  <si>
    <t>Integración de la vinculación con el medio</t>
  </si>
  <si>
    <t>Integración de la VCM</t>
  </si>
  <si>
    <t>Permanencia de la propuesta</t>
  </si>
  <si>
    <t xml:space="preserve">Medidas de bioseguridad </t>
  </si>
  <si>
    <t>Medidas de Bioseguridad</t>
  </si>
  <si>
    <t xml:space="preserve">Si esta propuesta incluye la participación de tesistas, memoristas, estudiantes en práctica o de asignaturas en actividades consideradas en el proyecto, explique de qué manera esta participación contribuye a su formación profesional o disciplinaria.  Enumere los aspectos, informe del Comité de Ética de su repartición (adjuntar el informe a los documentos de postulación). </t>
  </si>
  <si>
    <t>Formación</t>
  </si>
  <si>
    <t>PERTINENCIA INSTITUCIONAL</t>
  </si>
  <si>
    <t>Indique la relevancia de la propuesta para la calidad del desarrollo de las dimensiones de docencia, investigación o vinculación con el medio (PEI 2021-2030). Seleccione una o varias dimensiones, según corresponda.</t>
  </si>
  <si>
    <t>ID</t>
  </si>
  <si>
    <t>Dimensión</t>
  </si>
  <si>
    <t>Objetivo</t>
  </si>
  <si>
    <t>El proyecto incluye el objetivo</t>
  </si>
  <si>
    <t>Fundamentación</t>
  </si>
  <si>
    <t>P1</t>
  </si>
  <si>
    <t>OBJ 1: Garantizar un proceso formativo integral de excelencia.</t>
  </si>
  <si>
    <t>No</t>
  </si>
  <si>
    <t>P2</t>
  </si>
  <si>
    <t>OBJ 2: Ofrecer programas formativos que respondan y se anticipen a las necesidades del medio nacional y las tendencias internacionales</t>
  </si>
  <si>
    <t>P3</t>
  </si>
  <si>
    <t>OBJ 3: Entregar una formación basada en el conocimiento interdisciplinario, la innovación, la responsabilidad social y medioambiental</t>
  </si>
  <si>
    <t>P4</t>
  </si>
  <si>
    <t>Investigación y Creación artística</t>
  </si>
  <si>
    <t>OBJ 1: Fortalecer el impacto de la investigación y creación artística en la sociedad, la ciencia y la cultura</t>
  </si>
  <si>
    <t>P5</t>
  </si>
  <si>
    <t>OBJ 2: Conformar un ecosistema de innovación, transferencia y emprendimiento de estándar internacional</t>
  </si>
  <si>
    <t>P6</t>
  </si>
  <si>
    <t>OBJ 3: Impulsar la creación de conocimiento interdisciplinario que contribuya al desarrollo sustentable</t>
  </si>
  <si>
    <t>P7</t>
  </si>
  <si>
    <t>Vinculación con el medio</t>
  </si>
  <si>
    <t>OBJ 1: Implementar un modelo de diálogo y colaboración que articule las capacidades institucionales para anticipar y responder a las necesidades del medio</t>
  </si>
  <si>
    <t>P8</t>
  </si>
  <si>
    <t>OBJ 2: Potenciar la creación de oportunidades de mutuo beneficio con el medio social, cultural, político-administrativo y productivo que contribuya al desarrollo sustentable</t>
  </si>
  <si>
    <t>OBJETIVOS Y DESCRIPCIÓN DE LA PROPUESTA</t>
  </si>
  <si>
    <t>Objetivo General del Proyecto</t>
  </si>
  <si>
    <t>Lo que se busca lograr con el proyecto.</t>
  </si>
  <si>
    <t>Objetivos específicos del Proyecto</t>
  </si>
  <si>
    <t>Los pasos para alcanzar el objetivo general.</t>
  </si>
  <si>
    <t>Descripción del Desarrollo de la Propuesta</t>
  </si>
  <si>
    <t>Actividad de Cierre</t>
  </si>
  <si>
    <t>Describa la actividad pública de cierre del proyecto</t>
  </si>
  <si>
    <t>Actividades de Cierre del Proyecto</t>
  </si>
  <si>
    <t>Actividades del Proyecto</t>
  </si>
  <si>
    <t>Enunciar / enumerar las actividades del proyecto.</t>
  </si>
  <si>
    <t>CONTRIBUCIÓN AL DESARROLLO SUSTENTABLE</t>
  </si>
  <si>
    <t>DE LOS TERRITORIOS INVOLUCRADOS EN LA PROPUESTA</t>
  </si>
  <si>
    <t>Seleccione uno o más ODS a cuyo cumplimiento el proyecto aportará. Para mayor información:</t>
  </si>
  <si>
    <t>https://www.chileagenda2030.gob.cl/</t>
  </si>
  <si>
    <t>ODS</t>
  </si>
  <si>
    <t>El Proyecto incluye su cumplimiento</t>
  </si>
  <si>
    <t>Restante</t>
  </si>
  <si>
    <t>ODS1</t>
  </si>
  <si>
    <t>Erradicar la pobreza en todas sus formas en todo el mundo.</t>
  </si>
  <si>
    <t>ODS2</t>
  </si>
  <si>
    <t>Poner fin al hambre, conseguir la seguridad alimentaria y una mejor nutrición, y promover la agricultura sostenible.</t>
  </si>
  <si>
    <t>ODS3</t>
  </si>
  <si>
    <t>Garantizar una vida saludable y promover el bienestar para todos y todas en todas las edades.</t>
  </si>
  <si>
    <t>ODS4</t>
  </si>
  <si>
    <t>Garantizar una educación de calidad inclusiva y equitativa, y promover las oportunidades de aprendizaje permanente para todos.</t>
  </si>
  <si>
    <t>ODS5</t>
  </si>
  <si>
    <t>Alcanzar la igualdad entre los géneros y empoderar a todas las mujeres y niñas.</t>
  </si>
  <si>
    <t>ODS6</t>
  </si>
  <si>
    <t>Garantizar la disponibilidad y la gestión sostenible del agua y el saneamiento para todos.</t>
  </si>
  <si>
    <t>ODS7</t>
  </si>
  <si>
    <t>Asegurar el acceso a energías asequibles, fiables, sostenibles y modernas para todos.</t>
  </si>
  <si>
    <t>ODS8</t>
  </si>
  <si>
    <t>Fomentar el crecimiento económico sostenido, inclusivo y sostenible, el empleo pleno y productivo, y el trabajo decente para todos.</t>
  </si>
  <si>
    <t>ODS9</t>
  </si>
  <si>
    <t>Desarrollar infraestructuras resilientes, promover la industrialización inclusiva y sostenible, y fomentar la innovación.</t>
  </si>
  <si>
    <t>ODS10</t>
  </si>
  <si>
    <t>Reducir las desigualdades entre países y dentro de ellos.</t>
  </si>
  <si>
    <t>ODS11</t>
  </si>
  <si>
    <t>Conseguir que las ciudades y los asentamientos humanos sean inclusivos, seguros, resilientes y sostenibles.</t>
  </si>
  <si>
    <t>ODS12</t>
  </si>
  <si>
    <t>Garantizar las pautas de consumo y de producción sostenibles.</t>
  </si>
  <si>
    <t>ODS13</t>
  </si>
  <si>
    <t>Tomar medidas urgentes para combatir el cambio climático y sus efectos.</t>
  </si>
  <si>
    <t>ODS14</t>
  </si>
  <si>
    <t>Conservar y utilizar de forma sostenible los océanos, mares y recursos marinos para lograr el desarrollo sostenible.</t>
  </si>
  <si>
    <t>ODS15</t>
  </si>
  <si>
    <t xml:space="preserve">Proteger, restaurar y promover la utilización sostenible de los ecosistemas terrestres, gestionar de manera sostenible </t>
  </si>
  <si>
    <t>ODS16</t>
  </si>
  <si>
    <t>Promover sociedades pacíficas e inclusivas para el desarrollo sostenible, facilitar acceso a la justicia para todos y crear instituciones eficaces, responsables e inclusivas a todos los niveles.</t>
  </si>
  <si>
    <t>ODS17</t>
  </si>
  <si>
    <t>Fortalecer los medios de ejecución y reavivar la alianza mundial para el desarrollo sostenible.</t>
  </si>
  <si>
    <t>SECTOR DE VINCULACIÓN PRINCIPAL</t>
  </si>
  <si>
    <t>Sector de vinculación principal</t>
  </si>
  <si>
    <t>Sector</t>
  </si>
  <si>
    <t>SubSector</t>
  </si>
  <si>
    <t>Tipo de Entidad</t>
  </si>
  <si>
    <t>Nombre Entidad</t>
  </si>
  <si>
    <t>Alcance</t>
  </si>
  <si>
    <t>ÁREAS DE CONTRIBUCIÓN</t>
  </si>
  <si>
    <t>Son las dimensiones de la sociedad (medio externo) en las que el proyecto pretende producir transformaciones y avances significativos a través de las acciones planificadas. Por ejemplo, un proyecto orientado principalmente al medio cultural puede beneficiar a los habitantes de comunas diversas en el área de educación. Puede seleccionar más de una.</t>
  </si>
  <si>
    <t>Área</t>
  </si>
  <si>
    <t>El proyecto beneficia a esta área</t>
  </si>
  <si>
    <t>A1</t>
  </si>
  <si>
    <t>Conservación del medioambiente y su biodiversidad.</t>
  </si>
  <si>
    <t>A2</t>
  </si>
  <si>
    <t>Desarrollo productivo, económico y tecnológico</t>
  </si>
  <si>
    <t>A3</t>
  </si>
  <si>
    <t>Desarrollo socio-territorial y comunitario (Por ejemplo: adulto mayor, infancia, etc.)</t>
  </si>
  <si>
    <t>A4</t>
  </si>
  <si>
    <t>Educación (Preescolar, escolar, superior, etc.)</t>
  </si>
  <si>
    <t>A5</t>
  </si>
  <si>
    <t>Inclusión, equidad de género, diversidad y disidencias sexuales</t>
  </si>
  <si>
    <t>A6</t>
  </si>
  <si>
    <t>Salud y Bienestar (Física, mental, dental, alimentación saludable, deporte, etc.)</t>
  </si>
  <si>
    <t>A7</t>
  </si>
  <si>
    <t>Desarrollo e implementación de políticas públicas</t>
  </si>
  <si>
    <t>A8</t>
  </si>
  <si>
    <t>Patrimonio</t>
  </si>
  <si>
    <t>A9</t>
  </si>
  <si>
    <t>Desarrollo cultural (Desarrollo artístico, cultura científica, cultura humanista, etc.)</t>
  </si>
  <si>
    <t>A10</t>
  </si>
  <si>
    <t>Interculturalidad</t>
  </si>
  <si>
    <t>COLABORADORES ACADÉMICOS(AS) UDEC</t>
  </si>
  <si>
    <t>Una fila por cada participante en el proyecto</t>
  </si>
  <si>
    <t>Mail UdeC</t>
  </si>
  <si>
    <t>Dedicación al Proyecto (Horas/Sem)</t>
  </si>
  <si>
    <t>Labor</t>
  </si>
  <si>
    <t>ESTUDIANTES UDEC</t>
  </si>
  <si>
    <t>Una fila por cada participante en el proyecto, si incluye la colaboración de estudiantes.</t>
  </si>
  <si>
    <t>N° de Matrícula</t>
  </si>
  <si>
    <t>ESTUDIANTES EXTERNOS</t>
  </si>
  <si>
    <t>Tipo Identificador</t>
  </si>
  <si>
    <t>Identificador</t>
  </si>
  <si>
    <t>DV Identificador</t>
  </si>
  <si>
    <t>Nombre Completo</t>
  </si>
  <si>
    <t>Carrera</t>
  </si>
  <si>
    <t>Programa de Postgrado</t>
  </si>
  <si>
    <t>País</t>
  </si>
  <si>
    <t>Universidad</t>
  </si>
  <si>
    <t>País Universidad</t>
  </si>
  <si>
    <t>Correo Electrónico</t>
  </si>
  <si>
    <t>FUNCIONARIO/AS NO ACADÉMICO/AS</t>
  </si>
  <si>
    <t>Una fila por cada participante en el proyecto, si incluye la colaboración de funcionarios.</t>
  </si>
  <si>
    <t>COLABORADORES EXTERNOS</t>
  </si>
  <si>
    <t>Si el proyecto incluye la colaboración de académico/as de otras universidades.</t>
  </si>
  <si>
    <t>Nombre</t>
  </si>
  <si>
    <t>Facultad, Departamento, Otro</t>
  </si>
  <si>
    <t>Grado Académico</t>
  </si>
  <si>
    <t>Nombre Grado</t>
  </si>
  <si>
    <t>Correo electrónico</t>
  </si>
  <si>
    <t>ENTIDADES NACIONALES O INTERNACIONALES INVOLUCRADAS EN EL PROYECTO</t>
  </si>
  <si>
    <t>(si las hubiera; indique apoyo proporcionado)</t>
  </si>
  <si>
    <t>Entidad pública, establecimiento educacional, organización social o comunitaria, empresa, etc</t>
  </si>
  <si>
    <t>Nombre de la Entidad</t>
  </si>
  <si>
    <t>Representante que colabora en el proyecto</t>
  </si>
  <si>
    <t>De acuerdo con los objetivos planteados, señale las etapas y actividades del proyecto.  Se sugiere completar el siguiente cuadro con las etapas o actividades planificadas para realizar el proyecto. Considere solo los meses de duración.</t>
  </si>
  <si>
    <t>ETAPAS Y/O ACTIVIDADES</t>
  </si>
  <si>
    <t>1</t>
  </si>
  <si>
    <t>2</t>
  </si>
  <si>
    <t>3</t>
  </si>
  <si>
    <t>4</t>
  </si>
  <si>
    <t>5</t>
  </si>
  <si>
    <t>6</t>
  </si>
  <si>
    <t>7</t>
  </si>
  <si>
    <t>8</t>
  </si>
  <si>
    <t>9</t>
  </si>
  <si>
    <t>10</t>
  </si>
  <si>
    <t>11</t>
  </si>
  <si>
    <t>12</t>
  </si>
  <si>
    <t>13</t>
  </si>
  <si>
    <t>14</t>
  </si>
  <si>
    <t>15</t>
  </si>
  <si>
    <t>16</t>
  </si>
  <si>
    <t>17</t>
  </si>
  <si>
    <t>18</t>
  </si>
  <si>
    <t>19</t>
  </si>
  <si>
    <t>20</t>
  </si>
  <si>
    <t>21</t>
  </si>
  <si>
    <t>22</t>
  </si>
  <si>
    <t>23</t>
  </si>
  <si>
    <t>24</t>
  </si>
  <si>
    <t>JUSTIFICACION DE RECURSOS</t>
  </si>
  <si>
    <t>Describir en forma detallada los recursos que se requieren para la ejecución del proyecto.  
Considere la siguiente estructura para itemizar el detalle de sus gastos:</t>
  </si>
  <si>
    <r>
      <rPr>
        <b/>
        <sz val="10"/>
        <color theme="1"/>
        <rFont val="Calibri"/>
        <family val="2"/>
        <scheme val="minor"/>
      </rPr>
      <t>Personal de Apoyo:</t>
    </r>
    <r>
      <rPr>
        <sz val="10"/>
        <color theme="1"/>
        <rFont val="Calibri"/>
        <family val="2"/>
        <scheme val="minor"/>
      </rPr>
      <t xml:space="preserve"> gastos correspondientes a honorarios de servicios técnicos u otros profesionales. 
</t>
    </r>
    <r>
      <rPr>
        <b/>
        <sz val="10"/>
        <color theme="1"/>
        <rFont val="Calibri"/>
        <family val="2"/>
        <scheme val="minor"/>
      </rPr>
      <t>Difusión:</t>
    </r>
    <r>
      <rPr>
        <sz val="10"/>
        <color theme="1"/>
        <rFont val="Calibri"/>
        <family val="2"/>
        <scheme val="minor"/>
      </rPr>
      <t xml:space="preserve"> desarrollo de piezas gráficas o de otros medios para la difusión de la actividad, que favorezca el alcance o impacto público del proyecto.
</t>
    </r>
    <r>
      <rPr>
        <b/>
        <sz val="10"/>
        <color theme="1"/>
        <rFont val="Calibri"/>
        <family val="2"/>
        <scheme val="minor"/>
      </rPr>
      <t>Traslados, viáticos, estadías de invitados:</t>
    </r>
    <r>
      <rPr>
        <sz val="10"/>
        <color theme="1"/>
        <rFont val="Calibri"/>
        <family val="2"/>
        <scheme val="minor"/>
      </rPr>
      <t xml:space="preserve">  en el caso de considerar colaboradores externos. 
</t>
    </r>
    <r>
      <rPr>
        <b/>
        <sz val="10"/>
        <color theme="1"/>
        <rFont val="Calibri"/>
        <family val="2"/>
        <scheme val="minor"/>
      </rPr>
      <t>Gastos de desarrollo del proyecto:</t>
    </r>
    <r>
      <rPr>
        <sz val="10"/>
        <color theme="1"/>
        <rFont val="Calibri"/>
        <family val="2"/>
        <scheme val="minor"/>
      </rPr>
      <t xml:space="preserve"> aquellos gastos atribuibles directamente al desarrollo del proyecto, como costos de medios técnicos (amplificación, medios audiovisuales, etc.), arriendo de auditorio, papelería, u otros.</t>
    </r>
  </si>
  <si>
    <t>Ítem de Gastos</t>
  </si>
  <si>
    <t>Ítem de gastos</t>
  </si>
  <si>
    <t>Año 1</t>
  </si>
  <si>
    <t>Año 2</t>
  </si>
  <si>
    <t>Total</t>
  </si>
  <si>
    <t>Personal de Apoyo</t>
  </si>
  <si>
    <t>Difusión (gráficas u otros)</t>
  </si>
  <si>
    <t>Traslados, viáticos, estadías de invitados</t>
  </si>
  <si>
    <t>Gastos de desarrollo del proyecto</t>
  </si>
  <si>
    <t>Otros</t>
  </si>
  <si>
    <t>Justificación de Gastos</t>
  </si>
  <si>
    <t>Detalle</t>
  </si>
  <si>
    <t>Justificación</t>
  </si>
  <si>
    <t>Aportes Internos</t>
  </si>
  <si>
    <t>Organismo</t>
  </si>
  <si>
    <t>Aporte</t>
  </si>
  <si>
    <t>Aportes Externos</t>
  </si>
  <si>
    <t>Mecanismo</t>
  </si>
  <si>
    <t>Otro</t>
  </si>
  <si>
    <t>Extensión Académica</t>
  </si>
  <si>
    <t>Extensión Cultural</t>
  </si>
  <si>
    <t>Colaboración_bidireccional</t>
  </si>
  <si>
    <t>Fortalecimiento_institucional_de_la_VCM</t>
  </si>
  <si>
    <r>
      <rPr>
        <b/>
        <sz val="10"/>
        <color theme="1"/>
        <rFont val="Calibri"/>
        <family val="2"/>
        <scheme val="minor"/>
      </rPr>
      <t>S</t>
    </r>
    <r>
      <rPr>
        <sz val="10"/>
        <color theme="1"/>
        <rFont val="Calibri"/>
        <family val="2"/>
        <scheme val="minor"/>
      </rPr>
      <t>ector al que pertenece el público externo al que se dirigen las actividades del proyecto. Coincide con los beneficiarios.</t>
    </r>
  </si>
  <si>
    <t>Sector del medio externo con el que se establece la relación que da vida y concreción al proyecto o del que provienen mayoritariamente los colaboradores externos. En este sentido, define la naturaleza del proyecto de vinculación.</t>
  </si>
  <si>
    <t xml:space="preserve">Ámbito al que pertenecen mayoritariamente los actores externos con los que los estudiantes (UdeC) interactuarán para la realización del proyecto. </t>
  </si>
  <si>
    <t>Ámbito al que pertenecen los actores externos relevantes para el mejoramiento de la gestión de la VCM que se propone.  Si el proyecto se orienta a mejorar la gestión interna de la VCM (articulación, estructuras de gestión etc.), entonces no se indica sector de vinculación.</t>
  </si>
  <si>
    <t>Resumen</t>
  </si>
  <si>
    <r>
      <t>Debe ser suficientemente informativo y claro. Se debe indicar los principales aspectos del proyecto: diagnóstico o identificación de una necesidad del medio externo, objetivos, metodología de desarrollo y resultados que se esperan, beneficiarios y alcance (número de asistentes o público esperado. Debe considerarse que un resumen bien formulado facilita la correcta designación de las personas que lo evaluarán</t>
    </r>
    <r>
      <rPr>
        <sz val="10"/>
        <color rgb="FF00B050"/>
        <rFont val="Arial Narrow"/>
        <family val="2"/>
      </rPr>
      <t>.</t>
    </r>
  </si>
  <si>
    <t>Debe ser suficientemente informativo y claro, e indicar los principales aspectos del proyecto: diagnóstico o identificación de una necesidad del medio externo, objetivos, metodología de desarrollo y resultados que se esperan (cuál es la contribución o impacto que se quiere producir en el medio). Debe considerarse que un resumen bien formulado facilita la correcta designación de las personas que lo evaluarán.</t>
  </si>
  <si>
    <r>
      <t>Debe ser suficientemente informativo y claro, e indicar los principales aspectos del proyecto: diagnóstico o identificación de una necesidad del medio externo, objetivos, metodología de desarrollo y resultados que se esperan (cuál es la contribución o impacto que se quiere producir en el medio externo y en la formación de lo/as estudiantes UdeC). Debe considerarse que un resumen bien formulado facilita la correcta designación de las personas que lo evaluarán</t>
    </r>
    <r>
      <rPr>
        <sz val="10"/>
        <color rgb="FF00B050"/>
        <rFont val="Arial Narrow"/>
        <family val="2"/>
      </rPr>
      <t>.</t>
    </r>
  </si>
  <si>
    <t>Debe ser suficientemente informativo y claro, e indicar los principales aspectos del proyecto: diagnóstico o identificación de una necesidad relacionada con la gestión de la vinculación con el medio, objetivos, metodología de desarrollo y resultados que se esperan. Debe considerarse que un resumen bien formulado facilita la correcta designación de las personas que lo evaluarán.</t>
  </si>
  <si>
    <t>Diagnóstico</t>
  </si>
  <si>
    <t>Explicite la necesidad del medio externo e interno que sustenta la pertinencia o relevancia social de la propuesta.</t>
  </si>
  <si>
    <t>Explicite la necesidad del medio externo que sustenta la pertinencia o relevancia social de la propuesta.</t>
  </si>
  <si>
    <t>Explicite la necesidad detectada en el ámbito de la gestión de la vinculación con el medio de su repartición.</t>
  </si>
  <si>
    <t>Pertinencia Social</t>
  </si>
  <si>
    <t>Explique por qué el proyecto es relevante para la comunidad externa e interna (diagnóstico). Su fundamentación debe ser coherente con la necesidad identificada.</t>
  </si>
  <si>
    <r>
      <rPr>
        <sz val="10"/>
        <color rgb="FF0070C0"/>
        <rFont val="Calibri"/>
        <family val="2"/>
        <scheme val="minor"/>
      </rPr>
      <t xml:space="preserve">Exponga por qué la propuesta es relevante para la comunidad externa involucrada. </t>
    </r>
    <r>
      <rPr>
        <sz val="10"/>
        <color rgb="FFFF0000"/>
        <rFont val="Calibri"/>
        <family val="2"/>
        <scheme val="minor"/>
      </rPr>
      <t>Esta</t>
    </r>
    <r>
      <rPr>
        <sz val="10"/>
        <color rgb="FF0070C0"/>
        <rFont val="Calibri"/>
        <family val="2"/>
        <scheme val="minor"/>
      </rPr>
      <t xml:space="preserve"> fundamentación debe ser coherente con la necesidad identificada.</t>
    </r>
  </si>
  <si>
    <t>Exponga por qué la propuesta es relevante para la comunidad externa involucrada (diagnóstico). Su fundamentación debe ser coherente con la necesidad identificada.</t>
  </si>
  <si>
    <t>Exponga por qué la propuesta es relevante (diagnóstico) para la gestión de la vinculación con el medio en la(s) repartición(es) postulante(s).</t>
  </si>
  <si>
    <t>Desarrollo de la Propuesta</t>
  </si>
  <si>
    <t>A) Describa la iniciativa de extensión académica que se propone realizar para dar respuesta a las necesidades detectadas. B) Exponga la metodología de desarrollo.
Enunciar /enumerar las actividades del proyecto.</t>
  </si>
  <si>
    <t>A) Describa la iniciativa de extensión cultural que se propone realizar para dar respuesta a las necesidades detectadas. B) Exponga la metodología de desarrollo.
Enunciar /enumerar las actividades del proyecto.</t>
  </si>
  <si>
    <t>A) Describa la relación de mutua colaboración (bidireccionalidad) que se propone desarrollar con los actores externos para dar respuesta a las necesidades detectadas. B) Destaque la forma en que los actores externos e internos están involucrados en su diseño o ejecución.</t>
  </si>
  <si>
    <t>A) Describa la relación de mutua colaboración (bidireccionalidad) que se propone desarrollar con los actores externos. B) Destaque la forma en que los y las estudiantes están involucrados en su diseño o ejecución). C). Exponga la metodología de desarrollo.</t>
  </si>
  <si>
    <t>A) Describa la iniciativa de fortalecimiento y los resultados esperados en la gestión. B) Exponga la metodología de desarrollo.
Describa la actividad pública de cierre del proyecto.
Enunciar /enumerar las actividades del proyecto.</t>
  </si>
  <si>
    <t>Definición</t>
  </si>
  <si>
    <t>Fortalecer la difusión del conocimiento, del patrimonio institucional y de la creación artística, a través del apoyo a iniciativas que fundamenten su relevancia y aporte tanto a la institución como a la sociedad.</t>
  </si>
  <si>
    <t>Fomentar el desarrollo de actividades culturales, recreativas y deportivas que propicien el encuentro de integrantes de los tres estamentos universitarios, y/o de estos con la comunidad externa.</t>
  </si>
  <si>
    <t>Esta línea tiene como objetivo fomentar e incrementar la realización de actividades de vinculación estables, pertinentes y bidireccionales con el medio externo para contribuir al desarrollo de la región y el país, y retroalimentar las funciones de docencia e investigación de la Universidad.</t>
  </si>
  <si>
    <t>Fomentar la incorporación de la vinculación con el medio en el aprendizaje de pregrado y postgrado para favorecer una formación de calidad, con compromiso y pertinencia social, a través del apoyo a actividades de vinculación bidireccional realizadas en el contexto de asignaturas, trabajos de finalización de carrera, tesis de grado y postgrado, preprácticas y prácticas profesionales, en concordancia con el modelo formativo de la universidad.</t>
  </si>
  <si>
    <t xml:space="preserve">Promover la generación de políticas y estrategias internas de gestión de la vinculación con el medio de carreras, departamentos, escuelas o facultades, que potencien la articulación de las capacidades institucionales para el desarrollo de esta función, en concordancia con los lineamientos de la política de vinculación con el medio de la Universidad de Concepción. </t>
  </si>
  <si>
    <t>Plazo</t>
  </si>
  <si>
    <t>Integracion</t>
  </si>
  <si>
    <t>Explique de qué manera la propuesta integra la vinculación con el medio en el desarrollo de la formación o la investigación/creación artística ; en el caso de la “formación”, indique también si las actividades del proyecto incluyen la participación de tesistas, memoristas, estudiantes en práctica o de asignaturas.</t>
  </si>
  <si>
    <t>Permanencia</t>
  </si>
  <si>
    <t>Refiérase a las posibilidades de que las iniciativas proyectadas en el marco del proyecto se mantengan en el tiempo (estrategias o acciones sobre las que se basa esta posibilidad).</t>
  </si>
  <si>
    <t>Bioseguridad</t>
  </si>
  <si>
    <t>Cuando corresponda, indique detalladamente con qué infraestructura y medidas de bioseguridad cuenta el equipo proponente para el desarrollo de las actividades, de acuerdo con el nivel de riesgo que estas involucren. Señale si cuenta con el informe del Comité de Ética de su repartición (adjuntar el informe a los documentos de postulación).</t>
  </si>
  <si>
    <t>Mínimo</t>
  </si>
  <si>
    <t>Máximo</t>
  </si>
  <si>
    <t>Cultural</t>
  </si>
  <si>
    <t>Social_Comunitario</t>
  </si>
  <si>
    <t>Público_Político</t>
  </si>
  <si>
    <t>Productivo</t>
  </si>
  <si>
    <t>Corporaciones_culturales_o_artísticas</t>
  </si>
  <si>
    <t>Juntas_de_vecinos</t>
  </si>
  <si>
    <t>Ministerios</t>
  </si>
  <si>
    <t>Grandes_empresas</t>
  </si>
  <si>
    <t>Fundaciones_culturales_o_artísticas</t>
  </si>
  <si>
    <t>Organizaciones_de_la_sociedad_civil</t>
  </si>
  <si>
    <t>SEREMI</t>
  </si>
  <si>
    <t>Pequeña_y_mediana_empresa_PYMEs.</t>
  </si>
  <si>
    <t>Orquestas_regionales</t>
  </si>
  <si>
    <t>Bomberos</t>
  </si>
  <si>
    <t>Municipalidades</t>
  </si>
  <si>
    <t>Empresas_internacionales</t>
  </si>
  <si>
    <t>Espacios_culturales</t>
  </si>
  <si>
    <t>Fundaciones</t>
  </si>
  <si>
    <t>Gobierno_Regional</t>
  </si>
  <si>
    <t>Servicios</t>
  </si>
  <si>
    <t>Organizaciones_de_artistas</t>
  </si>
  <si>
    <t>ONGs</t>
  </si>
  <si>
    <t>Instituciones_de_salud_pública</t>
  </si>
  <si>
    <t>Establecimientos_educacionales</t>
  </si>
  <si>
    <t>Instituciones_de_Educación_Superior</t>
  </si>
  <si>
    <t>Fuerzas_Armadas</t>
  </si>
  <si>
    <t>Carabineros</t>
  </si>
  <si>
    <t>PDI</t>
  </si>
  <si>
    <t>Espacios_Culturales</t>
  </si>
  <si>
    <t>Teatro</t>
  </si>
  <si>
    <t>Clubes deportivos (inscritos en IND)</t>
  </si>
  <si>
    <t>Escuelas</t>
  </si>
  <si>
    <t>Hospitales públicos</t>
  </si>
  <si>
    <t>Universidades Estatales (CRUCH)</t>
  </si>
  <si>
    <t>Minera</t>
  </si>
  <si>
    <t>Salud (humana y animal)</t>
  </si>
  <si>
    <t>Galería de arte</t>
  </si>
  <si>
    <t>Asambleas territoriales</t>
  </si>
  <si>
    <t>Liceos</t>
  </si>
  <si>
    <t xml:space="preserve">Centros de Salud Familiar (CESFAM) </t>
  </si>
  <si>
    <t>Universidades no estatales (CRUCH)</t>
  </si>
  <si>
    <t>Forestal</t>
  </si>
  <si>
    <t>Tecnología</t>
  </si>
  <si>
    <t>Biblioteca</t>
  </si>
  <si>
    <t>Colegios subvencionados</t>
  </si>
  <si>
    <t>Consultorios municipales</t>
  </si>
  <si>
    <t>Universidades privadas</t>
  </si>
  <si>
    <t>Agrícola</t>
  </si>
  <si>
    <t>Editoriales</t>
  </si>
  <si>
    <t>Museo</t>
  </si>
  <si>
    <t>Colegios particulares</t>
  </si>
  <si>
    <t>Institutos Profesionales (IP)</t>
  </si>
  <si>
    <t>Pesquera</t>
  </si>
  <si>
    <t>Otra</t>
  </si>
  <si>
    <t>Jardines infantiles</t>
  </si>
  <si>
    <t>Centros de Formación Técnica (CFT)</t>
  </si>
  <si>
    <t>Transportes y telecomunicaciones</t>
  </si>
  <si>
    <t>IES Internacionales</t>
  </si>
  <si>
    <t>Construcción</t>
  </si>
  <si>
    <t>Manufactura</t>
  </si>
  <si>
    <t>Comercio</t>
  </si>
  <si>
    <t>Otras</t>
  </si>
  <si>
    <t>Artístico_Cultural</t>
  </si>
  <si>
    <t xml:space="preserve">Educación </t>
  </si>
  <si>
    <t>Salud</t>
  </si>
  <si>
    <t>Deporte</t>
  </si>
  <si>
    <t>Industria</t>
  </si>
  <si>
    <t>Infancia</t>
  </si>
  <si>
    <t>Adulto_mayor</t>
  </si>
  <si>
    <t>Preescolar</t>
  </si>
  <si>
    <t>Salud física</t>
  </si>
  <si>
    <t>Escolar</t>
  </si>
  <si>
    <t>Salud mental</t>
  </si>
  <si>
    <t>Superior</t>
  </si>
  <si>
    <t>Investigación_y_creación_artística</t>
  </si>
  <si>
    <t>Vinculación_con_el_medio</t>
  </si>
  <si>
    <r>
      <rPr>
        <b/>
        <sz val="10"/>
        <color theme="1"/>
        <rFont val="Calibri"/>
        <family val="2"/>
        <scheme val="minor"/>
      </rPr>
      <t xml:space="preserve">1. Línea Extensión: </t>
    </r>
    <r>
      <rPr>
        <sz val="10"/>
        <color theme="1"/>
        <rFont val="Calibri"/>
        <family val="2"/>
        <scheme val="minor"/>
      </rPr>
      <t>sector al que pertenece mayoritariamente el público externo al que se dirigen las actividades del proyecto. Coincide con los beneficiarios.</t>
    </r>
  </si>
  <si>
    <t>2. Línea Colaboración bidireccional: sector del medio externo con el que se establece la relación que da vida y concreción al proyecto o del que provienen mayoritariamente los colaboradores externos. En este sentido, define la naturaleza del proyecto de vinculación.</t>
  </si>
  <si>
    <t xml:space="preserve">3. Línea Formación a través de la VCM: Ámbito al que pertenecen mayoritariamente los actores externos con los que los estudiantes (UdeC) interactuarán para la realización del proyecto. </t>
  </si>
  <si>
    <t>4. Línea Fortalecimiento Institucional de la VCM: ámbito al que pertenecen los actores externos relevantes para el mejoramiento de la gestión de la VCM que se propone.  Si el proyecto se orienta a mejorar la gestión interna de la VCM (articulación, estructuras de gestión etc.), entonces no se indica sector de vinculación.</t>
  </si>
  <si>
    <t>Facultad</t>
  </si>
  <si>
    <t>Repartición</t>
  </si>
  <si>
    <t>Países</t>
  </si>
  <si>
    <t>AGRONOMÍA (22000)</t>
  </si>
  <si>
    <t>ADMINISTRACIÓN PÚBLICA Y CIENCIA POLÍTICA (3506)</t>
  </si>
  <si>
    <t>CAMPUS CHILLÁN (40100)</t>
  </si>
  <si>
    <t>Chile</t>
  </si>
  <si>
    <t>ARQUITECTURA, URB. Y GEOGRAFÍA (27100)</t>
  </si>
  <si>
    <t>AGRONOMIA (CHILLÁN) (3001)</t>
  </si>
  <si>
    <t>CAMPUS LOS ANGELES (40200)</t>
  </si>
  <si>
    <t>Afganistán</t>
  </si>
  <si>
    <t>AGRONOMÍA (CONCEPCIÓN) (3170)</t>
  </si>
  <si>
    <t>CECAM (79000)</t>
  </si>
  <si>
    <t>Albania</t>
  </si>
  <si>
    <t>CIENCIAS AMBIENTALES (27300)</t>
  </si>
  <si>
    <t>ANTROPOLOGIA (3439)</t>
  </si>
  <si>
    <t>CEDIN LTDA. (77000)</t>
  </si>
  <si>
    <t>Alemania</t>
  </si>
  <si>
    <t>CIENCIAS BIOLÓGICAS (22300)</t>
  </si>
  <si>
    <t>ARQUITECTURA (3190)</t>
  </si>
  <si>
    <t>CEDIN LTDA. (74500)</t>
  </si>
  <si>
    <t>Andorra</t>
  </si>
  <si>
    <t>CIENCIAS FORESTALES (23200)</t>
  </si>
  <si>
    <t>ARTES VISUALES (3406)</t>
  </si>
  <si>
    <t>CENTRO CI²MA (32000)</t>
  </si>
  <si>
    <t>Angola</t>
  </si>
  <si>
    <t>CIENCIAS QUÍMICAS (24100)</t>
  </si>
  <si>
    <t>ASTRONOMIA (3328)</t>
  </si>
  <si>
    <t>CENTRO DE VIDA SALUDABLE DE LA UNIVERSIDAD DE CONCEPCIÓN (30300)</t>
  </si>
  <si>
    <t>Antigua y Barbuda</t>
  </si>
  <si>
    <t>CIENCIAS SOCIALES (24400)</t>
  </si>
  <si>
    <t>AUDITORIA (3510)</t>
  </si>
  <si>
    <t>CENTRO EULA-CHILE (30100)</t>
  </si>
  <si>
    <t>Arabia Saudita</t>
  </si>
  <si>
    <t>CIENCIAS VETERINARIAS (26500)</t>
  </si>
  <si>
    <t>AUDITORIA   *LA (3306)</t>
  </si>
  <si>
    <t>CITEC LTDA. (76000)</t>
  </si>
  <si>
    <t>Argelia</t>
  </si>
  <si>
    <t>CS ECONÓMICAS Y ADMINISTRATIVS (22600)</t>
  </si>
  <si>
    <t>AUDITORIA - DIURNA (3300)</t>
  </si>
  <si>
    <t>CLUB DEPORTIVO UNIVERSIDAD DE CONCEPCIÓN (81000)</t>
  </si>
  <si>
    <t>Argentina</t>
  </si>
  <si>
    <t>CS FÍSICAS Y MATEMÁTICAS (22900)</t>
  </si>
  <si>
    <t>AUDITORIA - VESPERTINA (3301)</t>
  </si>
  <si>
    <t>CONSEJO ACADÉMICO (10400)</t>
  </si>
  <si>
    <t>Armenia</t>
  </si>
  <si>
    <t>CS JURÍDICAS Y SOCIALES (23500)</t>
  </si>
  <si>
    <t>AUDITORIA VESPERTINA (3500)</t>
  </si>
  <si>
    <t>CONTRALORÍA (13000)</t>
  </si>
  <si>
    <t>Australia</t>
  </si>
  <si>
    <t>CS NATURALES Y OCEANOGRÁFICAS (23800)</t>
  </si>
  <si>
    <t>BACHILLERATO EN HUMANIDADES (3405)</t>
  </si>
  <si>
    <t>CORPORACIÓN CULTURAL UDEC. (80100)</t>
  </si>
  <si>
    <t>Austria</t>
  </si>
  <si>
    <t>DIRECCIÓN GEN.CAMPUS CHILLÁN (40100)</t>
  </si>
  <si>
    <t>BIOINGENIERIA (3160)</t>
  </si>
  <si>
    <t>DIRECCIÓN DE ADQUISICIONES Y GESTIÓN DE CONTRATOS (55000)</t>
  </si>
  <si>
    <t>Azerbaiyán</t>
  </si>
  <si>
    <t>EDUC. POST-TÍTULOS (20500)</t>
  </si>
  <si>
    <t>BIOLOGIA (3105)</t>
  </si>
  <si>
    <t>DIRECCIÓN DE ASUNTOS ESTUDIANTILES (20600)</t>
  </si>
  <si>
    <t>Bahamas</t>
  </si>
  <si>
    <t>EDUCACIÓN (24700)</t>
  </si>
  <si>
    <t>BIOLOGIA MARINA (3102)</t>
  </si>
  <si>
    <t>DIRECCIÓN DE BIBLIOTECAS (20700)</t>
  </si>
  <si>
    <t>Bahrein</t>
  </si>
  <si>
    <t>ENFERMERÍA (27500)</t>
  </si>
  <si>
    <t>BIOQUIMICA (3145)</t>
  </si>
  <si>
    <t>DIRECCIÓN DE COMUNICACIONES (15000)</t>
  </si>
  <si>
    <t>Bangladesh</t>
  </si>
  <si>
    <t>FARMACIA (25000)</t>
  </si>
  <si>
    <t>CIENCIAS FISICAS (3335)</t>
  </si>
  <si>
    <t>DIRECCIÓN DE DESARROLLO ESTRATÉGICO (16000)</t>
  </si>
  <si>
    <t>Barbados</t>
  </si>
  <si>
    <t>HUMANIDADES Y ARTE (25300)</t>
  </si>
  <si>
    <t>CIENCIAS FISICAS Y ASTRONOMICAS (3332)</t>
  </si>
  <si>
    <t>DIRECCIÓN DE DOCENCIA (DIRECCIÓN) (20200)</t>
  </si>
  <si>
    <t>Bélgica</t>
  </si>
  <si>
    <t>INGENIERÍA (25600)</t>
  </si>
  <si>
    <t>CIENCIAS POLITICAS Y ADMINISTRATIVAS (3503)</t>
  </si>
  <si>
    <t>DIRECCIÓN DE EXTENSIÓN (20400)</t>
  </si>
  <si>
    <t>Belice</t>
  </si>
  <si>
    <t>INGENIERÍA AGRÍCOLA (25900)</t>
  </si>
  <si>
    <t>CIRUJANO(A) DENTISTA ESPECIALISTA EN ENDODONCIA (5102)</t>
  </si>
  <si>
    <t>DIRECCIÓN DE FINANZAS (51000)</t>
  </si>
  <si>
    <t>Benin</t>
  </si>
  <si>
    <t>MEDICINA (26200)</t>
  </si>
  <si>
    <t>CIRUJANO(A) DENTISTA ESPECIALISTA EN PERIODONCIA E IMPLANTOLOGÍA ORAL (5109)</t>
  </si>
  <si>
    <t>DIRECCIÓN DE INVESTIGACIÓN (DIRECCIÓN) (20300)</t>
  </si>
  <si>
    <t>Bielorrusia</t>
  </si>
  <si>
    <t>ODONTOLOGÍA (26800)</t>
  </si>
  <si>
    <t>CIRUJANO(A) DENTISTA ESPECIALISTA EN REHABILITACIÓN ORAL CON MENCIÓN EN PRÓTESIS (5106)</t>
  </si>
  <si>
    <t>DIRECCIÓN DE PERSONAL (52000)</t>
  </si>
  <si>
    <t>Bolivia</t>
  </si>
  <si>
    <t>UNIDAD ACADÉMICA LOS ÁNGELES (28000)</t>
  </si>
  <si>
    <t>CONS ED VOCL CHILLAN (3495)</t>
  </si>
  <si>
    <t>DIRECCIÓN DE PLANIFICACIÓN E INFORMÁTICA (12000)</t>
  </si>
  <si>
    <t>Bosnia y Herzegovina</t>
  </si>
  <si>
    <t>CONSEJ EDUC Y VOCAC. (3291)</t>
  </si>
  <si>
    <t>DIRECCIÓN DE POSTGRADO (20500)</t>
  </si>
  <si>
    <t>Botswana</t>
  </si>
  <si>
    <t>CONSTRUCCION CIVIL (3308)</t>
  </si>
  <si>
    <t>DIRECCIÓN DE RELACIONES INTERNACIONALES (14000)</t>
  </si>
  <si>
    <t>Brasil</t>
  </si>
  <si>
    <t>DERECHO (3504)</t>
  </si>
  <si>
    <t>DIRECCIÓN DE SERVICIOS (53000)</t>
  </si>
  <si>
    <t>Brunei</t>
  </si>
  <si>
    <t>DOCTORADO EN BIOTECNOLOGÍA MOLECULAR (4244)</t>
  </si>
  <si>
    <t>DIRECCIÓN DE SERVICIOS ESTUDIANTILES (20900)</t>
  </si>
  <si>
    <t>Bulgaria</t>
  </si>
  <si>
    <t>DOCTORADO EN CIENCIA E INGENIERÍA DE MATERIALES (4206)</t>
  </si>
  <si>
    <t>DIRECCIÓN DE TECNOLOGÍAS DE INFORMACIÓN (DIRECCIÓN) (54000)</t>
  </si>
  <si>
    <t>Burkina Faso</t>
  </si>
  <si>
    <t>DOCTORADO EN CIENCIAS AMBIENTALES CON MENCIÓN EN SISTEMAS ACUÁTICOS CONTINENTALES (4204)</t>
  </si>
  <si>
    <t>DIRECTORIO (10300)</t>
  </si>
  <si>
    <t>Burundi</t>
  </si>
  <si>
    <t>DOCTORADO EN CIENCIAS APLICADAS CON MENCIÓN EN INGENIERÍA MATEMÁTICA (4220)</t>
  </si>
  <si>
    <t>EDITORA ANÍBAL PINTO S.A. (73100)</t>
  </si>
  <si>
    <t>Bután</t>
  </si>
  <si>
    <t>DOCTORADO EN CIENCIAS BIOLÓGICAS ÁREA BIOLOGÍA CELULAR Y MOLECULAR (4235)</t>
  </si>
  <si>
    <t>EDUCACIÓN PROFESIONAL ATENEA S.A. (70100)</t>
  </si>
  <si>
    <t>Cabo Verde</t>
  </si>
  <si>
    <t>DOCTORADO EN CIENCIAS BIOLÓGICAS ÁREA BOTÁNICA (4236)</t>
  </si>
  <si>
    <t>EMPRESA DE SERV. TECNOLOG. LTDA. (78000)</t>
  </si>
  <si>
    <t>Camboya</t>
  </si>
  <si>
    <t>DOCTORADO EN CIENCIAS CON MENCIÓN EN MANEJO DE RECURSOS ACUÁTICOS RENOVABLES  (4239)</t>
  </si>
  <si>
    <t>ESCUELA DE CIENCIAS Y TECNOLOGÍAS (28100)</t>
  </si>
  <si>
    <t>Camerún</t>
  </si>
  <si>
    <t>DOCTORADO EN CIENCIAS CON MENCIÓN EN QUÍMICA (4201)</t>
  </si>
  <si>
    <t>ESCUELA DE EDUCACIÓN (28200)</t>
  </si>
  <si>
    <t>Canadá</t>
  </si>
  <si>
    <t>DOCTORADO EN CIENCIAS DE LA AGRONOMÍA (4238)</t>
  </si>
  <si>
    <t>FACULTAD DE AGRONOMÍA (22000)</t>
  </si>
  <si>
    <t>Chad</t>
  </si>
  <si>
    <t>DOCTORADO EN CIENCIAS DE LA COMPUTACIÓN (4231)</t>
  </si>
  <si>
    <t>FACULTAD DE ARQUITECTURA, URBANISMO Y GEOGRAFÍA (27100)</t>
  </si>
  <si>
    <t>China</t>
  </si>
  <si>
    <t>DOCTORADO EN CIENCIAS DE LA INGENIERÍA CON MENCIÓN EN INGENIERÍA ELÉCTRICA (4225)</t>
  </si>
  <si>
    <t>FACULTAD DE CIENCIAS AMBIENTALES (27300)</t>
  </si>
  <si>
    <t>Chipre</t>
  </si>
  <si>
    <t>DOCTORADO EN CIENCIAS DE LA INGENIERÍA CON MENCIÓN EN INGENIERÍA QUÍMICA (4219)</t>
  </si>
  <si>
    <t>FACULTAD DE CIENCIAS BIOLÓGICAS (22300)</t>
  </si>
  <si>
    <t>Colombia</t>
  </si>
  <si>
    <t>DOCTORADO EN CIENCIAS FÍSICAS (4226)</t>
  </si>
  <si>
    <t>FACULTAD DE CIENCIAS ECONÓMICAS Y ADMINISTRATIVAS (22600)</t>
  </si>
  <si>
    <t>Comoras</t>
  </si>
  <si>
    <t>DOCTORADO EN CIENCIAS FORESTALES (4224)</t>
  </si>
  <si>
    <t>FACULTAD DE CIENCIAS FÍSICAS Y MATEMÁTICAS (22900)</t>
  </si>
  <si>
    <t>Congo</t>
  </si>
  <si>
    <t>DOCTORADO EN CIENCIAS GEOLÓGICAS (4216)</t>
  </si>
  <si>
    <t>FACULTAD DE CIENCIAS FORESTALES (23200)</t>
  </si>
  <si>
    <t>Corea del Norte</t>
  </si>
  <si>
    <t>DOCTORADO EN CIENCIAS VETERINARIAS (4233)</t>
  </si>
  <si>
    <t>FACULTAD DE CIENCIAS JURÍDICAS (23500)</t>
  </si>
  <si>
    <t>Corea del Sur</t>
  </si>
  <si>
    <t>DOCTORADO EN CIENCIAS Y TECNOLOGÍA ANALÍTICA (4212)</t>
  </si>
  <si>
    <t>FACULTAD DE CIENCIAS NATURALES Y OCEANOGRÁFICAS (23800)</t>
  </si>
  <si>
    <t>Costa de Marfil</t>
  </si>
  <si>
    <t>DOCTORADO EN CIENCIAS, MENCIÓN MICROBIOLOGÍA (4232)</t>
  </si>
  <si>
    <t>FACULTAD DE CIENCIAS QUÍMICAS (24100)</t>
  </si>
  <si>
    <t>Costa Rica</t>
  </si>
  <si>
    <t>DOCTORADO EN EDUCACIÓN (4240)</t>
  </si>
  <si>
    <t>FACULTAD DE CIENCIAS SOCIALES (24400)</t>
  </si>
  <si>
    <t>Croacia</t>
  </si>
  <si>
    <t>DOCTORADO EN ENERGÍAS (4234)</t>
  </si>
  <si>
    <t>FACULTAD DE CIENCIAS VETERINARIAS (26500)</t>
  </si>
  <si>
    <t>Cuba</t>
  </si>
  <si>
    <t>DOCTORADO EN ENFERMERÍA (4211)</t>
  </si>
  <si>
    <t>FACULTAD DE EDUCACIÓN (24700)</t>
  </si>
  <si>
    <t>Dinamarca</t>
  </si>
  <si>
    <t>DOCTORADO EN HISTORIA (4241)</t>
  </si>
  <si>
    <t>FACULTAD DE ENFERMERÍA (27500)</t>
  </si>
  <si>
    <t>Dominica</t>
  </si>
  <si>
    <t>DOCTORADO EN INGENIERÍA AGRÍCOLA CON MENCIÓN EN RECURSOS HÍDRICOS EN LA AGRICULTURA (4203)</t>
  </si>
  <si>
    <t>FACULTAD DE FARMACIA (25000)</t>
  </si>
  <si>
    <t>Ecuador</t>
  </si>
  <si>
    <t>DOCTORADO EN INGENIERÍA INDUSTRIAL  (4242)</t>
  </si>
  <si>
    <t>FACULTAD DE HUMANIDADES Y ARTE (25300)</t>
  </si>
  <si>
    <t>Egipto</t>
  </si>
  <si>
    <t>DOCTORADO EN INGENIERÍA METALÚRGICA (4202)</t>
  </si>
  <si>
    <t>FACULTAD DE INGENIERÍA (25600)</t>
  </si>
  <si>
    <t>El Salvador</t>
  </si>
  <si>
    <t>DOCTORADO EN LINGÜÍSTICA (4221)</t>
  </si>
  <si>
    <t>FACULTAD DE INGENIERÍA AGRÍCOLA (25900)</t>
  </si>
  <si>
    <t>Emiratos Árabes Unidos</t>
  </si>
  <si>
    <t>DOCTORADO EN LITERATURA LATINOAMERICANA (4223)</t>
  </si>
  <si>
    <t>FACULTAD DE MEDICINA (26200)</t>
  </si>
  <si>
    <t>Eritrea</t>
  </si>
  <si>
    <t>DOCTORADO EN MATEMÁTICA (4208)</t>
  </si>
  <si>
    <t>FACULTAD DE ODONTOLOGÍA (26800)</t>
  </si>
  <si>
    <t>Eslovaquia</t>
  </si>
  <si>
    <t>DOCTORADO EN OCEANOGRAFÍA (4207)</t>
  </si>
  <si>
    <t>FUNDO LLICO (71000)</t>
  </si>
  <si>
    <t>Eslovenia</t>
  </si>
  <si>
    <t>DOCTORADO EN PSICOLOGÍA (4217)</t>
  </si>
  <si>
    <t>IMPRESORA LA DISCUSIÓN S.A. (73300)</t>
  </si>
  <si>
    <t>España</t>
  </si>
  <si>
    <t>DOCTORADO EN RECURSOS HÍDRICOS Y ENERGÍA PARA LA AGRICULTURA (4243)</t>
  </si>
  <si>
    <t>INCAL LTDA. (73400)</t>
  </si>
  <si>
    <t>Estados Unidos</t>
  </si>
  <si>
    <t>DOCTORADO EN SALUD MENTAL (4214)</t>
  </si>
  <si>
    <t>INSTITUTO DE GEOLOGÍA ECONÓMICA APLICADA (31000)</t>
  </si>
  <si>
    <t>Estonia</t>
  </si>
  <si>
    <t>DOCTORADO EN SISTEMÁTICA Y BIODIVERSIDAD (4213)</t>
  </si>
  <si>
    <t>INVERSIONES CAMPANIL S.A (73000)</t>
  </si>
  <si>
    <t>Etiopía</t>
  </si>
  <si>
    <t>EDUC BASICA ARTES MANUAL   *LA (3266)</t>
  </si>
  <si>
    <t>INVERSIONES DEL MAR LTDA. (73500)</t>
  </si>
  <si>
    <t>Fiji</t>
  </si>
  <si>
    <t>EDUC BASICA COMPUTACION EDUCAC (3276)</t>
  </si>
  <si>
    <t>JUNTA GENERAL DE SOCIOS (10200)</t>
  </si>
  <si>
    <t>Filipinas</t>
  </si>
  <si>
    <t>EDUCACION DIFERENCIAL (3261)</t>
  </si>
  <si>
    <t>LOTERÍA (72000)</t>
  </si>
  <si>
    <t>Finlandia</t>
  </si>
  <si>
    <t>EDUCACION DIFERENCIAL * L.A. (3279)</t>
  </si>
  <si>
    <t>OCTAVA COMUNICACIONES S.A. (75000)</t>
  </si>
  <si>
    <t>Francia</t>
  </si>
  <si>
    <t>EDUCACION DIFERENCIAL DM TV (3260)</t>
  </si>
  <si>
    <t>PERIODÍSTICA LA DISCUSIÓN S.A. (75100)</t>
  </si>
  <si>
    <t>Gabón</t>
  </si>
  <si>
    <t>EDUCACION GENERAL BASICA (3207)</t>
  </si>
  <si>
    <t>PERSYS S.A. (73600)</t>
  </si>
  <si>
    <t>Gambia</t>
  </si>
  <si>
    <t>EDUCACION GENERAL BASICA   *LA (3268)</t>
  </si>
  <si>
    <t>PINACOTECA (20800)</t>
  </si>
  <si>
    <t>Georgia</t>
  </si>
  <si>
    <t>EDUCACION PARVULARIA (3243)</t>
  </si>
  <si>
    <t>RADIOEMISORA CAMPANIL S.A. (75200)</t>
  </si>
  <si>
    <t>Ghana</t>
  </si>
  <si>
    <t>EDUCACION PARVULARIA       *LA (3263)</t>
  </si>
  <si>
    <t>RADIO ISABEL RIQUELME S.A. (75300)</t>
  </si>
  <si>
    <t>Granada</t>
  </si>
  <si>
    <t>EDUCACION PARVULARIA - INGLES (3253)</t>
  </si>
  <si>
    <t>RECTORÍA (10100)</t>
  </si>
  <si>
    <t>Grecia</t>
  </si>
  <si>
    <t>EDUCACION PARVULARIA DESARROLLO COMUNITARIO (3264)</t>
  </si>
  <si>
    <t>REPARTICIÓN ANTIGUA INEXISTENTE (CREAR) (95000)</t>
  </si>
  <si>
    <t>Guatemala</t>
  </si>
  <si>
    <t>ENFERMERA ESPEC  ENFERMERÍA PEDIÁTRICA (5204)</t>
  </si>
  <si>
    <t>REPARTICION HIJA 2 (92000)</t>
  </si>
  <si>
    <t>Guinea</t>
  </si>
  <si>
    <t>ENFERMERA ESPECIALISTA EN OFTALMOLOGÍA (5201)</t>
  </si>
  <si>
    <t>SECRETARÍA GENERAL (11000)</t>
  </si>
  <si>
    <t>Guinea Bissau</t>
  </si>
  <si>
    <t>ENFERMERIA (3115)</t>
  </si>
  <si>
    <t>SERVIQUIM LTDA. (74200)</t>
  </si>
  <si>
    <t>Guinea Ecuatorial</t>
  </si>
  <si>
    <t>ENFERMERIA (CHILLÁN) (3116)</t>
  </si>
  <si>
    <t>SOCIEDAD EDUCACIONAL UDEC S.A. (73800)</t>
  </si>
  <si>
    <t>Guyana</t>
  </si>
  <si>
    <t>ENFERMERÍA (LOS ÁNGELES) (3117)</t>
  </si>
  <si>
    <t>SOCIEDAD RECREATIVA Y DEPORTIVA UNIVERSIDAD DE CONCEPCIÓN S.A. (73700)</t>
  </si>
  <si>
    <t>Haití</t>
  </si>
  <si>
    <t>ENFERMERO(A) ESPECIALISTA EN CUIDADOS INTENSIVOS DEL ADULTO (5207)</t>
  </si>
  <si>
    <t>UDEC.ASESORÍAS Y SERVICIOS (74100)</t>
  </si>
  <si>
    <t>Holanda</t>
  </si>
  <si>
    <t>ENFERMERO(A) ESPECIALISTA EN GERIATRÍA (5206)</t>
  </si>
  <si>
    <t>UDEC CAPACITA (74000)</t>
  </si>
  <si>
    <t>Honduras</t>
  </si>
  <si>
    <t>ENFERMERO(A) ESPECIALISTA EN NEONATOLOGÍA (5203)</t>
  </si>
  <si>
    <t>UNIDAD ACADÉMICA LOS ANGELES (28000)</t>
  </si>
  <si>
    <t>Hungría</t>
  </si>
  <si>
    <t>ENFERMERO(A) ESPECIALISTA EN SALUD INFANTIL (5208)</t>
  </si>
  <si>
    <t>UNIDAD DE DESARROLLO TECNOLÓGICO (30200)</t>
  </si>
  <si>
    <t>India</t>
  </si>
  <si>
    <t>ESP 1ER SUBCICLO EGB (3296)</t>
  </si>
  <si>
    <t>VALIDO (93000)</t>
  </si>
  <si>
    <t>Indonesia</t>
  </si>
  <si>
    <t>ESP ADM-PLA EDUC CH  (3701)</t>
  </si>
  <si>
    <t>VIAJES CAMPANIL LTDA. (74400)</t>
  </si>
  <si>
    <t>Irak</t>
  </si>
  <si>
    <t>ESP ADM-PLA EDUC CON (3700)</t>
  </si>
  <si>
    <t>VICERRECTORÍA ACADÉMICA (20100)</t>
  </si>
  <si>
    <t>Irán</t>
  </si>
  <si>
    <t>ESP CASTELLANO ED BA (3294)</t>
  </si>
  <si>
    <t>VICERRECTORIA ASUNTOS ECONÓMICOS (59000)</t>
  </si>
  <si>
    <t>Irlanda</t>
  </si>
  <si>
    <t>ESP COMP EDUC TEMUCO (3705)</t>
  </si>
  <si>
    <t>VICERRECTORÍA DE ASUNTOS ECONÓMICOS Y ADMINISTRATIVOS (50100)</t>
  </si>
  <si>
    <t>Islandia</t>
  </si>
  <si>
    <t>ESP COMPUT EDUCACION (3497)</t>
  </si>
  <si>
    <t>VICERRECTORÍA DE INVESTIGACIÓN Y DESARROLLO (60100)</t>
  </si>
  <si>
    <t>Islas Marshall</t>
  </si>
  <si>
    <t>ESP DIREC UNID EDUCT (3494)</t>
  </si>
  <si>
    <t>VICERRECTORÍA DE RELAC.INSTITUCIONALES Y VINCULACIÓN CON EL MEDIO (66000)</t>
  </si>
  <si>
    <t>Islas Salomón</t>
  </si>
  <si>
    <t>ESP ED DIF D MEN CON (3491)</t>
  </si>
  <si>
    <t>Israel</t>
  </si>
  <si>
    <t>ESP ED DIF D MEN TNO (3292)</t>
  </si>
  <si>
    <t>Italia</t>
  </si>
  <si>
    <t>ESP ED DIF TEAP CONC (3299)</t>
  </si>
  <si>
    <t>Jamaica</t>
  </si>
  <si>
    <t>ESP ED DIFER  TEMUCO (3298)</t>
  </si>
  <si>
    <t>Japón</t>
  </si>
  <si>
    <t>ESP ED DIFER CHILLAN (3496)</t>
  </si>
  <si>
    <t>Jordania</t>
  </si>
  <si>
    <t>ESP ED DIFER RENAICO (3400)</t>
  </si>
  <si>
    <t>Kazajstán</t>
  </si>
  <si>
    <t>ESP ED Y CULT AMBTAL (3498)</t>
  </si>
  <si>
    <t>Kenia</t>
  </si>
  <si>
    <t>ESP EDUC DIFERENCIAL (3290)</t>
  </si>
  <si>
    <t>Kirguistán</t>
  </si>
  <si>
    <t>ESP TECNICO PEDAGOGI (3297)</t>
  </si>
  <si>
    <t>Kiribati</t>
  </si>
  <si>
    <t>ESPEC. EN ENFERMERÍA EN REHABILITACIÓN (5299)</t>
  </si>
  <si>
    <t>Kuwait</t>
  </si>
  <si>
    <t>ESPEC. EN ODONTOLOGÍA RESTAURADORA (5105)</t>
  </si>
  <si>
    <t>Laos</t>
  </si>
  <si>
    <t>ESPEC. ENFERMERÍ CUID.  INTENS. MED-QUIRÚRGI  (5202)</t>
  </si>
  <si>
    <t>Lesotho</t>
  </si>
  <si>
    <t>ESPECIALISTA EN ANATOMÍA PATOLÓGICA (5590)</t>
  </si>
  <si>
    <t>Letonia</t>
  </si>
  <si>
    <t>ESPECIALISTA EN ANESTESIOLOGÍA (5584)</t>
  </si>
  <si>
    <t>Líbano</t>
  </si>
  <si>
    <t>ESPECIALISTA EN CARDIOLOGÍA DE ADULTOS (5518)</t>
  </si>
  <si>
    <t>Liberia</t>
  </si>
  <si>
    <t>ESPECIALISTA EN CIRUGÍA BUCAL Y CIRUGÍA MÁXILO FACIAL (5101)</t>
  </si>
  <si>
    <t>Libia</t>
  </si>
  <si>
    <t>ESPECIALISTA EN CIRUGÍA CARDIOVASCULAR (5521)</t>
  </si>
  <si>
    <t>Liechtenstein</t>
  </si>
  <si>
    <t>ESPECIALISTA EN CIRUGÍA PEDIÁTRICA (5581)</t>
  </si>
  <si>
    <t>Lituania</t>
  </si>
  <si>
    <t>ESPECIALISTA EN CIRUGÍA VASCULAR (5593)</t>
  </si>
  <si>
    <t>Luxemburgo</t>
  </si>
  <si>
    <t>ESPECIALISTA EN COLOPROCTOLOGÍA (5520)</t>
  </si>
  <si>
    <t>Macedonia</t>
  </si>
  <si>
    <t>ESPECIALISTA EN ENFERMERÍA EN DIÁLISIS Y TRASPLANTE RENAL (5205)</t>
  </si>
  <si>
    <t>Madagascar</t>
  </si>
  <si>
    <t>ESPECIALISTA EN FARMACIA CLÍNICA (5401)</t>
  </si>
  <si>
    <t>Malasia</t>
  </si>
  <si>
    <t>ESPECIALISTA EN IMAGENOLOGÍA DIAGNÓSTICA Y TERAPÉUTICA (5516)</t>
  </si>
  <si>
    <t>Malawi</t>
  </si>
  <si>
    <t>ESPECIALISTA EN IMPLANTOLOGÍA (5110)</t>
  </si>
  <si>
    <t>Maldivas</t>
  </si>
  <si>
    <t>ESPECIALISTA EN IMPLANTOLOGÍA BUCO MÁXILO FACIAL (5113)</t>
  </si>
  <si>
    <t>Malí</t>
  </si>
  <si>
    <t>ESPECIALISTA EN IMPLANTOLOGÍA CON MENCIÓN EN RECONSTRUCCIÓN, PROTÉSICA Y ESTÉTICAMENTE GUIADA. (5112)</t>
  </si>
  <si>
    <t>Malta</t>
  </si>
  <si>
    <t>ESPECIALISTA EN LABORATORIO CLINICO (5402)</t>
  </si>
  <si>
    <t>Marruecos</t>
  </si>
  <si>
    <t>ESPECIALISTA EN MEDICINA FAMILIAR (5585)</t>
  </si>
  <si>
    <t>Mauricio</t>
  </si>
  <si>
    <t>ESPECIALISTA EN MEDICINA FÍSICA Y REHABILITACIÓN (5528)</t>
  </si>
  <si>
    <t>Mauritania</t>
  </si>
  <si>
    <t>ESPECIALISTA EN MEDICINA INTERNA (5592)</t>
  </si>
  <si>
    <t>México</t>
  </si>
  <si>
    <t>ESPECIALISTA EN NEONATOLOGÍA (5583)</t>
  </si>
  <si>
    <t>Micronesia</t>
  </si>
  <si>
    <t>ESPECIALISTA EN NEUROLOGÍA DE ADULTOS (5523)</t>
  </si>
  <si>
    <t>Moldova</t>
  </si>
  <si>
    <t>ESPECIALISTA EN OBSTETRICIA Y GINECOLOGÍA (5591)</t>
  </si>
  <si>
    <t>Mónaco</t>
  </si>
  <si>
    <t>ESPECIALISTA EN ODONTOPEDIATRÍA (5103)</t>
  </si>
  <si>
    <t>Mongolia</t>
  </si>
  <si>
    <t>ESPECIALISTA EN ORTODONCIA (5107)</t>
  </si>
  <si>
    <t>Montenegro</t>
  </si>
  <si>
    <t>ESPECIALISTA EN ORTODONCIA Y ORTOPEDIA DENTO MÁXILOFACIAL (5114)</t>
  </si>
  <si>
    <t>Mozambique</t>
  </si>
  <si>
    <t>ESPECIALISTA EN ORTOPEDIA Y TRAUMATOLOGÍA (5527)</t>
  </si>
  <si>
    <t>Myanmar</t>
  </si>
  <si>
    <t>ESPECIALISTA EN ORTOPEDIA Y TRAUMATOLOGÍA (5588)</t>
  </si>
  <si>
    <t>Namibia</t>
  </si>
  <si>
    <t>ESPECIALISTA EN OTORRINOLARINGOLOGÍA (5586)</t>
  </si>
  <si>
    <t>Nauru</t>
  </si>
  <si>
    <t>ESPECIALISTA EN PEDIATRÍA (5587)</t>
  </si>
  <si>
    <t>Nepal</t>
  </si>
  <si>
    <t>ESPECIALISTA EN PEDIATRÍA MENCIÓN MEDICINA INTENSIVA (5522)</t>
  </si>
  <si>
    <t>Nicaragua</t>
  </si>
  <si>
    <t>ESPECIALISTA EN PRÓTESIS REMOVIBLE (5199)</t>
  </si>
  <si>
    <t>Níger</t>
  </si>
  <si>
    <t>ESPECIALISTA EN PSIQUIATRÍA DE ADULTOS (5589)</t>
  </si>
  <si>
    <t>Nigeria</t>
  </si>
  <si>
    <t>ESPECIALISTA EN PSIQUIATRÍA DEL NIÑO Y DEL ADOLESCENTE (5582)</t>
  </si>
  <si>
    <t>Noruega</t>
  </si>
  <si>
    <t>ESPECIALISTA EN REHABILITACIÓN ORAL (5111)</t>
  </si>
  <si>
    <t>Nueva Zelanda</t>
  </si>
  <si>
    <t>ESPECIALISTA EN REHABILITACIÓN ORAL AVANZADA E IMPLANTOLOGÍA (5108)</t>
  </si>
  <si>
    <t>Omán</t>
  </si>
  <si>
    <t>ESPECIALIZACIÓN EN CIRUGÍA VASCULAR (5515)</t>
  </si>
  <si>
    <t>Pakistán</t>
  </si>
  <si>
    <t>FONOAUDIOLOGIA (3132)</t>
  </si>
  <si>
    <t>Palau</t>
  </si>
  <si>
    <t>FUNC.PODER JUDICIAL (3501)</t>
  </si>
  <si>
    <t>Palestina</t>
  </si>
  <si>
    <t>GEOFISICA (3329)</t>
  </si>
  <si>
    <t>Panamá</t>
  </si>
  <si>
    <t>GEOGRAFIA (3191)</t>
  </si>
  <si>
    <t>Papúa-Nueva Guinea</t>
  </si>
  <si>
    <t>GEOLOGIA (3443)</t>
  </si>
  <si>
    <t>Paraguay</t>
  </si>
  <si>
    <t>INGENIERIA AGRICOLA (3005)</t>
  </si>
  <si>
    <t>Perú</t>
  </si>
  <si>
    <t>INGENIERIA AGROINDUSTRIAL (3007)</t>
  </si>
  <si>
    <t>Polonia</t>
  </si>
  <si>
    <t>INGENIERIA AGROINDUSTRIAL *LA (3008)</t>
  </si>
  <si>
    <t>Portugal</t>
  </si>
  <si>
    <t>INGENIERIA AMBIENTAL (3106)</t>
  </si>
  <si>
    <t>Puerto Rico</t>
  </si>
  <si>
    <t>INGENIERIA AMBIENTAL - CHILLAN (3150)</t>
  </si>
  <si>
    <t>Qatar</t>
  </si>
  <si>
    <t>INGENIERIA CIVIL (3310)</t>
  </si>
  <si>
    <t>Reino Unido</t>
  </si>
  <si>
    <t>INGENIERIA CIVIL - PLAN COMUN (3307)</t>
  </si>
  <si>
    <t>República Centroafricana</t>
  </si>
  <si>
    <t>INGENIERIA CIVIL AEROESPACIAL (3315)</t>
  </si>
  <si>
    <t>República Checa</t>
  </si>
  <si>
    <t>INGENIERIA CIVIL AGRICOLA (3006)</t>
  </si>
  <si>
    <t>República Democrática del Congo</t>
  </si>
  <si>
    <t>INGENIERIA CIVIL BIOMEDICA (3327)</t>
  </si>
  <si>
    <t>República Dominicana</t>
  </si>
  <si>
    <t>INGENIERIA CIVIL DE MATERIALES (3314)</t>
  </si>
  <si>
    <t>Ruanda</t>
  </si>
  <si>
    <t>INGENIERÍA CIVIL DE MINAS (3180)</t>
  </si>
  <si>
    <t>Rumania</t>
  </si>
  <si>
    <t>INGENIERIA CIVIL ELECTRICA (3311)</t>
  </si>
  <si>
    <t>Rusia</t>
  </si>
  <si>
    <t>INGENIERIA CIVIL ELECTRONICA (3318)</t>
  </si>
  <si>
    <t>Samoa</t>
  </si>
  <si>
    <t>INGENIERIA CIVIL EN TELECOMUNICACIONES (3324)</t>
  </si>
  <si>
    <t>San Cristóbal y Nieves</t>
  </si>
  <si>
    <t>INGENIERIA CIVIL INDUSTRIAL (3309)</t>
  </si>
  <si>
    <t>San Marino</t>
  </si>
  <si>
    <t>INGENIERIA CIVIL INFORMATICA (3319)</t>
  </si>
  <si>
    <t>San Vicente y las Granadinas</t>
  </si>
  <si>
    <t>INGENIERIA CIVIL MATEMATICA (3333)</t>
  </si>
  <si>
    <t>Santa Lucía</t>
  </si>
  <si>
    <t>INGENIERIA CIVIL MECANICA (3312)</t>
  </si>
  <si>
    <t>Santo Tomé y Príncipe</t>
  </si>
  <si>
    <t>INGENIERIA CIVIL METALURGICA (3313)</t>
  </si>
  <si>
    <t>Senegal</t>
  </si>
  <si>
    <t>INGENIERIA CIVIL QUIMICA (3317)</t>
  </si>
  <si>
    <t>Serbia</t>
  </si>
  <si>
    <t>INGENIERIA COMERCIAL (3303)</t>
  </si>
  <si>
    <t>Seychelles</t>
  </si>
  <si>
    <t>INGENIERIA COMERCIAL (CHILLÁN) (3511)</t>
  </si>
  <si>
    <t>Sierra Leona</t>
  </si>
  <si>
    <t>INGENIERIA COMERCIAL L.A. (3022)</t>
  </si>
  <si>
    <t>Singapur</t>
  </si>
  <si>
    <t>INGENIERIA EJECUCION AGROINDUSTRIAS (3017)</t>
  </si>
  <si>
    <t>Siria</t>
  </si>
  <si>
    <t>INGENIERIA EJECUCION FORESTAL (3016)</t>
  </si>
  <si>
    <t>Somalia</t>
  </si>
  <si>
    <t>INGENIERIA EJECUCION GEOMENSURA (3014)</t>
  </si>
  <si>
    <t>Sri Lanka</t>
  </si>
  <si>
    <t>INGENIERIA EN ALIMENTOS (3050)</t>
  </si>
  <si>
    <t>Sudáfrica</t>
  </si>
  <si>
    <t>INGENIERIA EN BIOTECNOLOGIA MARINA Y ACUICULTURA (3161)</t>
  </si>
  <si>
    <t>Sudán</t>
  </si>
  <si>
    <t>INGENIERIA EN BIOTECNOLOGIA VEGETAL (3030)</t>
  </si>
  <si>
    <t>Sudán del Sur</t>
  </si>
  <si>
    <t>INGENIERIA EN BIOTECNOLOGIA VEGETAL *LA (3021)</t>
  </si>
  <si>
    <t>Suecia</t>
  </si>
  <si>
    <t>INGENIERIA EN CONSERVACION DE RECURSOS NATURALES (3031)</t>
  </si>
  <si>
    <t>Suiza</t>
  </si>
  <si>
    <t>INGENIERIA EN GEOINFORMACION (3009)</t>
  </si>
  <si>
    <t>Suriname</t>
  </si>
  <si>
    <t>INGENIERIA EN PREVENCION DE RIESGOS (3023)</t>
  </si>
  <si>
    <t>Swazilandia</t>
  </si>
  <si>
    <t>INGENIERIA ESTADISTICA (3334)</t>
  </si>
  <si>
    <t>Tailandia</t>
  </si>
  <si>
    <t>INGENIERIA FORESTAL (3003)</t>
  </si>
  <si>
    <t>Taiwán</t>
  </si>
  <si>
    <t>INGENIERIA GEOMATICA (3019)</t>
  </si>
  <si>
    <t>Tanzania</t>
  </si>
  <si>
    <t>INGENIERIA MATEMATICA (3338)</t>
  </si>
  <si>
    <t>Tayikistán</t>
  </si>
  <si>
    <t>KINESIOLOGIA (3133)</t>
  </si>
  <si>
    <t>Timor Oriental</t>
  </si>
  <si>
    <t>LICENCIATURA ANTROPOLOGIA (3441)</t>
  </si>
  <si>
    <t>Togo</t>
  </si>
  <si>
    <t>LICENCIATURA ARTES PLASTICAS (3434)</t>
  </si>
  <si>
    <t>Tonga</t>
  </si>
  <si>
    <t>LICENCIATURA ARTES PLASTICAS - ESCULTURA (3426)</t>
  </si>
  <si>
    <t>Trinidad y Tobago</t>
  </si>
  <si>
    <t>LICENCIATURA ARTES PLASTICAS - GRABADO (3433)</t>
  </si>
  <si>
    <t>Túnez</t>
  </si>
  <si>
    <t>LICENCIATURA ARTES PLASTICAS - PINTURA (3428)</t>
  </si>
  <si>
    <t>Turkmenistán</t>
  </si>
  <si>
    <t>LICENCIATURA EN CIENCIAS FISICAS (3331)</t>
  </si>
  <si>
    <t>Turquía</t>
  </si>
  <si>
    <t>LICENCIATURA EN CIENCIAS JURIDICAS Y SOCIALES (3502)</t>
  </si>
  <si>
    <t>Tuvalu</t>
  </si>
  <si>
    <t>LICENCIATURA EN GEOLOGIA (3442)</t>
  </si>
  <si>
    <t>Ucrania</t>
  </si>
  <si>
    <t>LICENCIATURA EN HISTORIA (3288)</t>
  </si>
  <si>
    <t>Uganda</t>
  </si>
  <si>
    <t>LICENCIATURA EN HUMANIDADES MENCION ESPANOL (3450)</t>
  </si>
  <si>
    <t>Uruguay</t>
  </si>
  <si>
    <t>LICENCIATURA EN HUMANIDADES MENCION FILOSOFIA (3451)</t>
  </si>
  <si>
    <t>Uzbekistán</t>
  </si>
  <si>
    <t>LICENCIATURA EN HUMANIDADES MENCION HISTORIA (3452)</t>
  </si>
  <si>
    <t>Vanuatu</t>
  </si>
  <si>
    <t>LICENCIATURA EN MATEMATICA (3339)</t>
  </si>
  <si>
    <t>Vaticano</t>
  </si>
  <si>
    <t>LICENCIATURA EN MUSICA M/CANTO (3414)</t>
  </si>
  <si>
    <t>Venezuela</t>
  </si>
  <si>
    <t>LICENCIATURA EN MUSICA M/GUITARRA (3476)</t>
  </si>
  <si>
    <t>Vietnam</t>
  </si>
  <si>
    <t>LICENCIATURA EN MUSICA M/PIANO (3478)</t>
  </si>
  <si>
    <t>Yemen</t>
  </si>
  <si>
    <t>LICENCIATURA QUIMICA - QUIMICO (3344)</t>
  </si>
  <si>
    <t>Yibuti</t>
  </si>
  <si>
    <t>MAGÍSTER EN ADMINISTRACIÓN DE EMPRESAS (4193)</t>
  </si>
  <si>
    <t>Zambia</t>
  </si>
  <si>
    <t>MAGÍSTER EN ANÁLISIS GEOGRÁFICO  (4135)</t>
  </si>
  <si>
    <t>Zimbabwe</t>
  </si>
  <si>
    <t>MAGÍSTER EN ARTE Y PATRIMONIO (4143)</t>
  </si>
  <si>
    <t>MAGÍSTER EN ASTRONOMÍA  (4312)</t>
  </si>
  <si>
    <t>MAGÍSTER EN BIOQUÍMICA CLÍNICA E INMUNOLOGÍA (4121)</t>
  </si>
  <si>
    <t>MAGÍSTER EN BIOQUÍMICA Y BIOINFORMÁTICA (4115)</t>
  </si>
  <si>
    <t>MAGÍSTER EN BIOTECNOLOGÍA MOLECULAR (4316)</t>
  </si>
  <si>
    <t>MAGÍSTER EN CIENCIA DE DATOS PARA LA INNOVACIÓN (4321)</t>
  </si>
  <si>
    <t>MAGÍSTER EN CIENCIAS AGRONÓMICAS (4134)</t>
  </si>
  <si>
    <t>MAGÍSTER EN CIENCIAS AMBIENTALES (4322)</t>
  </si>
  <si>
    <t>MAGÍSTER EN CIENCIAS CON MENCIÓN EN BOTÁNICA (4120)</t>
  </si>
  <si>
    <t>MAGÍSTER EN CIENCIAS CON MENCIÓN EN FÍSICA (4102)</t>
  </si>
  <si>
    <t>MAGÍSTER EN CIENCIAS CON MENCIÓN EN MICROBIOLOGÍA (4112)</t>
  </si>
  <si>
    <t>MAGÍSTER EN CIENCIAS CON MENCIÓN EN OCEANOGRAFÍA (4117)</t>
  </si>
  <si>
    <t>MAGÍSTER EN CIENCIAS CON MENCIÓN EN PESQUERÍAS (4165)</t>
  </si>
  <si>
    <t>MAGÍSTER EN CIENCIAS CON MENCIÓN EN QUÍMICA (4106)</t>
  </si>
  <si>
    <t>MAGÍSTER EN CIENCIAS CON MENCIÓN EN ZOOLOGÍA (4187)</t>
  </si>
  <si>
    <t>MAGÍSTER EN CIENCIAS DE LA COMPUTACIÓN (4171)</t>
  </si>
  <si>
    <t>MAGÍSTER EN CIENCIAS DE LA INGENIERÍA CON MENCIÓN EN INGENIERÍA CIVIL (4124)</t>
  </si>
  <si>
    <t>MAGÍSTER EN CIENCIAS DE LA INGENIERÍA CON MENCIÓN EN INGENIERÍA ELÉCTRICA (4186)</t>
  </si>
  <si>
    <t>MAGÍSTER EN CIENCIAS DE LA INGENIERÍA CON MENCIÓN EN INGENIERÍA MECÁNICA (4147)</t>
  </si>
  <si>
    <t>MAGÍSTER EN CIENCIAS DE LA INGENIERÍA CON MENCIÓN EN INGENIERÍA QUÍMICA (4146)</t>
  </si>
  <si>
    <t>MAGÍSTER EN CIENCIAS FARMACÉUTICAS (4156)</t>
  </si>
  <si>
    <t>MAGÍSTER EN CIENCIAS FORESTALES (4119)</t>
  </si>
  <si>
    <t>MAGÍSTER EN CIENCIAS ODONTOLÓGICAS  (4177)</t>
  </si>
  <si>
    <t>MAGÍSTER EN CIENCIAS REGIONALES (4306)</t>
  </si>
  <si>
    <t>MAGÍSTER EN CIENCIAS VETERINARIAS CON MENCIÓN EN CALIDAD E INOCUIDAD DE ALIMENTOS DE ORIGEN ANIMAL (4127)</t>
  </si>
  <si>
    <t>MAGÍSTER EN CONVIVENCIA Y CIUDADANÍA PARA INSTITUCIONES EDUCATIVAS (4301)</t>
  </si>
  <si>
    <t>MAGÍSTER EN DERECHO (4194)</t>
  </si>
  <si>
    <t>MAGÍSTER EN DERECHO DEL TRABAJO Y PREVISIÓN SOCIAL (4152)</t>
  </si>
  <si>
    <t>MAGÍSTER EN DERECHO PENAL Y PROCESAL PENAL (4320)</t>
  </si>
  <si>
    <t>MAGÍSTER EN DERECHO PRIVADO (4176)</t>
  </si>
  <si>
    <t>MAGÍSTER EN DERECHO PÚBLICO  (4311)</t>
  </si>
  <si>
    <t>MAGÍSTER EN DERECHO TRIBUTARIO (4162)</t>
  </si>
  <si>
    <t>MAGÍSTER EN DIDÁCTICA DE LA MATEMÁTICA CON MENCIONES EN ENSEÑANZA BÁSICA; ENSEÑANZA MEDIA (4307)</t>
  </si>
  <si>
    <t>MAGÍSTER EN DIDÁCTICA PARA EL TRABAJO METODOLÓGICO DE AULA (4314)</t>
  </si>
  <si>
    <t>MAGÍSTER EN ECONOMÍA APLICADA (4109)</t>
  </si>
  <si>
    <t>MAGÍSTER EN ECONOMÍA DE RECURSOS NATURALES Y DEL MEDIO AMBIENTE (4161)</t>
  </si>
  <si>
    <t>MAGÍSTER EN EDUCACIÓN (4189)</t>
  </si>
  <si>
    <t>MAGÍSTER EN EDUCACIÓN FÍSICA (4123)</t>
  </si>
  <si>
    <t>MAGÍSTER EN EDUCACIÓN MÉDICA PARA LAS CIENCIAS DE LA SALUD (4116)</t>
  </si>
  <si>
    <t>MAGÍSTER EN ENFERMERÍA (4185)</t>
  </si>
  <si>
    <t>MAGÍSTER EN ERGONOMÍA (4108)</t>
  </si>
  <si>
    <t>MAGÍSTER EN ESTADÍSTICA (4304)</t>
  </si>
  <si>
    <t>MAGÍSTER EN FILOSOFÍA (4137)</t>
  </si>
  <si>
    <t>MAGÍSTER EN FISIOLOGÍA HUMANA (4130)</t>
  </si>
  <si>
    <t>MAGÍSTER EN GEOFÍSICA (4319)</t>
  </si>
  <si>
    <t>MAGÍSTER EN GESTIÓN DE RECURSOS HUMANOS (4129)</t>
  </si>
  <si>
    <t>MAGÍSTER EN GESTIÓN INDUSTRIAL CON MENCIÓN EN GESTIÓN FINANCIERA (4313)</t>
  </si>
  <si>
    <t>MAGÍSTER EN GESTIÓN INTEGRADA: MEDIO AMBIENTE, RIESGOS LABORALES Y RESPONSABILIDAD SOCIAL EMPRESARIAL (4144)</t>
  </si>
  <si>
    <t>MAGÍSTER EN GESTIÓN Y ARQUITECTURA RESILIENTE PARA LA REDUCCIÓN DEL RIESGO DE DESASTRE (4318)</t>
  </si>
  <si>
    <t>MAGÍSTER EN GESTIÓN Y LIDERAZGO EDUCATIVO  (4310)</t>
  </si>
  <si>
    <t>MAGÍSTER EN HISTORIA (4184)</t>
  </si>
  <si>
    <t>MAGÍSTER EN INFORMÁTICA EDUCACIONAL PARA LA DOCENCIA (4303)</t>
  </si>
  <si>
    <t>MAGÍSTER EN INGENIERÍA AGRÍCOLA CON MENCIONES EN AGROINDUSTRIAS, MECANIZACIÓN Y ENERGÍA Y RECURSOS HÍDRICOS (4190)</t>
  </si>
  <si>
    <t>MAGÍSTER EN INGENIERÍA INDUSTRIAL (4170)</t>
  </si>
  <si>
    <t>MAGÍSTER EN INGENIERÍA METALÚRGICA (4107)</t>
  </si>
  <si>
    <t>MAGÍSTER EN INNOVACIÓN DE LA ENSEÑANZA,  APRENDIZAJE Y EVALUACIÓN DEL INGLÉS (4153)</t>
  </si>
  <si>
    <t>MAGÍSTER EN INNOVACIÓN Y EMPRENDIMIENTO TECNOLÓGICO (4317)</t>
  </si>
  <si>
    <t>MAGÍSTER EN INTERVENCIÓN FAMILIAR  (4302)</t>
  </si>
  <si>
    <t>MAGÍSTER EN INVESTIGACIÓN SOCIAL Y DESARROLLO (4158)</t>
  </si>
  <si>
    <t>MAGÍSTER EN KINESIOLOGÍA Y REHABILITACIÓN (4323)</t>
  </si>
  <si>
    <t>MAGÍSTER EN LINGÜÍSTICA APLICADA (4126)</t>
  </si>
  <si>
    <t>MAGÍSTER EN LITERATURAS HISPÁNICAS (4182)</t>
  </si>
  <si>
    <t>MAGÍSTER EN MATEMÁTICA (4128)</t>
  </si>
  <si>
    <t>MAGÍSTER EN MINERALOGÍA APLICADA A LA GEOMETALURGÍA (4142)</t>
  </si>
  <si>
    <t>MAGÍSTER EN NEUROBIOLOGÍA (4315)</t>
  </si>
  <si>
    <t>MAGÍSTER EN NUTRICIÓN HUMANA (4175)</t>
  </si>
  <si>
    <t>MAGÍSTER EN POLÍTICA Y GOBIERNO (4157)</t>
  </si>
  <si>
    <t>MAGÍSTER EN PROCESOS URBANOS SOSTENIBLES  (4309)</t>
  </si>
  <si>
    <t>MAGÍSTER EN PSICOLOGÍA, MENCIONES PSICOLOGÍA EDUCATIVA, PSICOLOGÍA DE LA SALUD Y PSICOLOGÍA DEL TRABAJO Y LAS ORGANIZACIONES  (4172)</t>
  </si>
  <si>
    <t>MAGÍSTER EN SALUD SEXUAL Y REPRODUCTIVA (4174)</t>
  </si>
  <si>
    <t>MAGÍSTER EN TECNOLOGÍA Y SEGURIDAD DE ALIMENTOS DE ORIGEN ANIMAL (4150)</t>
  </si>
  <si>
    <t>MAGÍSTER EN TRABAJO SOCIAL Y POLÍTICAS SOCIALES (4164)</t>
  </si>
  <si>
    <t>MATRÓN(A) ESPECIALISTA EN GINECOLOGÍA (5302)</t>
  </si>
  <si>
    <t>MATRÓN(A) ESPECIALISTA EN PERINATOLOGÍA (5301)</t>
  </si>
  <si>
    <t>MEDICINA (3121)</t>
  </si>
  <si>
    <t>MEDICINA VETERINARIA *CH (3002)</t>
  </si>
  <si>
    <t>MEDICINA VETERINARIA *CONC (3100)</t>
  </si>
  <si>
    <t>MÉDICO ESPECIALISTA EN ANATOMIA PATOLOGICA (5501)</t>
  </si>
  <si>
    <t>MÉDICO ESPECIALISTA EN ANESTESIOLOGÍA (5502)</t>
  </si>
  <si>
    <t>MÉDICO ESPECIALISTA EN DERMATOLOGÍA (5599)</t>
  </si>
  <si>
    <t>MÉDICO ESPECIALISTA EN INMUNOLOGÍA (5598)</t>
  </si>
  <si>
    <t>MÉDICO ESPECIALISTA EN MEDICINA FAMILIAR (5514)</t>
  </si>
  <si>
    <t>MÉDICO ESPECIALISTA EN MEDICINA INTERNA (5504)</t>
  </si>
  <si>
    <t>MÉDICO ESPECIALISTA EN MEDICINA LEGAL (5597)</t>
  </si>
  <si>
    <t>MÉDICO ESPECIALISTA EN MEDICINA NUCLEAR (5596)</t>
  </si>
  <si>
    <t>MÉDICO ESPECIALISTA EN NEONATOLOGÍA (5517)</t>
  </si>
  <si>
    <t>MÉDICO ESPECIALISTA EN NEUROLOGÍA  (5595)</t>
  </si>
  <si>
    <t>MÉDICO ESPECIALISTA EN OBSTETRICIA Y GINECOLOGÍA (5505)</t>
  </si>
  <si>
    <t>MÉDICO ESPECIALISTA EN ORTOPEDIA Y CIRUGÍA INFANTIL (5507)</t>
  </si>
  <si>
    <t>MÉDICO ESPECIALISTA EN OTORRINOLARINGOLOGÍA (5508)</t>
  </si>
  <si>
    <t>MÉDICO ESPECIALISTA EN PEDIATRÍA (5509)</t>
  </si>
  <si>
    <t>MÉDICO ESPECIALISTA EN PSIQUIATRÍA (5510)</t>
  </si>
  <si>
    <t>MÉDICO ESPECIALISTA EN RADIOLOGÍA (5511)</t>
  </si>
  <si>
    <t>MÉDICO ESPECIALISTA EN SALUD PÚBLICA (5594)</t>
  </si>
  <si>
    <t>MÉDICO ESPECIALISTA EN TRAUMATOLOGÍA Y ORTOPEDIA (5512)</t>
  </si>
  <si>
    <t>MÉDICO(A) ESPECIALISTA EN CIRUGÍA GENERAL (5503)</t>
  </si>
  <si>
    <t>MÉDICO(A) ESPECIALISTA EN ENFERMEDADES RESPIRATORIAS DE ADULTOS (5525)</t>
  </si>
  <si>
    <t>MÉDICO(A) ESPECIALISTA EN IMAGENOLOGÍA (5526)</t>
  </si>
  <si>
    <t>MÉDICO(A) ESPECIALISTA EN NEFROLOGÍA DE ADULTOS (5524)</t>
  </si>
  <si>
    <t>MÉDICO(A) ESPECIALISTA EN NEUROCIRUGÍA (5529)</t>
  </si>
  <si>
    <t>MÉDICO(A) ESPECIALISTA EN OFTALMOLOGÍA (5506)</t>
  </si>
  <si>
    <t>MÉDICO(A) ESPECIALISTA EN UROLOGÍA (5513)</t>
  </si>
  <si>
    <t>NUTRICION Y DIETETICA (3149)</t>
  </si>
  <si>
    <t>OBSTETRICIA Y PUERICULTURA (3140)</t>
  </si>
  <si>
    <t>ODONTOLOGIA (3110)</t>
  </si>
  <si>
    <t>PA202201- POSTÍTULO EN TRASTORNOS ESPECÍFICOS DEL LENGUAJE (7002)</t>
  </si>
  <si>
    <t>PEDAGOGIA  ARTES PLASTICAS (3211)</t>
  </si>
  <si>
    <t>PEDAGOGIA BIOLOGIA Y QUIMICA (3246)</t>
  </si>
  <si>
    <t>PEDAGOGIA EDUCACION FISICA - DAMAS (3251)</t>
  </si>
  <si>
    <t>PEDAGOGIA EDUCACION FISICA - VARONES (3252)</t>
  </si>
  <si>
    <t>PEDAGOGIA EN ALEMAN (3209)</t>
  </si>
  <si>
    <t>PEDAGOGÍA EN ARTES VISUALES (3293)</t>
  </si>
  <si>
    <t>PEDAGOGIA EN BIOLOGIA (3250)</t>
  </si>
  <si>
    <t>PEDAGOGIA EN CIENCIAS NATURALES Y BIOLOGIA (3213)</t>
  </si>
  <si>
    <t>PEDAGOGIA EN CIENCIAS NATURALES Y BIOLOGIA ( L.A. ) (3020)</t>
  </si>
  <si>
    <t>PEDAGOGIA EN CIENCIAS NATURALES Y FISICA (3225)</t>
  </si>
  <si>
    <t>PEDAGOGIA EN CIENCIAS NATURALES Y QUIMICA (3235)</t>
  </si>
  <si>
    <t>PEDAGOGIA EN EDUCACION FISICA (3262)</t>
  </si>
  <si>
    <t>PEDAGOGIA EN EDUCACION MUSICAL (3241)</t>
  </si>
  <si>
    <t>PEDAGOGIA EN ESPANOL (3218)</t>
  </si>
  <si>
    <t>PEDAGOGIA EN FILOSOFIA (3222)</t>
  </si>
  <si>
    <t>PEDAGOGIA EN FRANCES (3229)</t>
  </si>
  <si>
    <t>PEDAGOGIA EN HISTORIA Y GEOGRAFIA (3233)</t>
  </si>
  <si>
    <t>PEDAGOGIA EN INGLES (3374)</t>
  </si>
  <si>
    <t>PEDAGOGIA EN INGLES  (3237)</t>
  </si>
  <si>
    <t>PEDAGOGÍA EN INGLÉS  *LA (3024)</t>
  </si>
  <si>
    <t>PEDAGOGIA EN MATEMATICA (3249)</t>
  </si>
  <si>
    <t>PEDAGOGÍA EN MATEMÁTICA (3295)</t>
  </si>
  <si>
    <t>PEDAGOGÍA EN MATEMÁTICA *LA (3025)</t>
  </si>
  <si>
    <t>PEDAGOGIA EN MATEMATICA Y COMPUTACION (3236)</t>
  </si>
  <si>
    <t>PEDAGOGIA EN MATEMATICAS Y EDUCACION TECNOLOGICA (3018)</t>
  </si>
  <si>
    <t>PEDAGOGIA IDIOMA EXTRANJERO (3254)</t>
  </si>
  <si>
    <t>PEDAGOGIA MATEMATICA Y FISICA (3239)</t>
  </si>
  <si>
    <t>PERIODISMO (3499)</t>
  </si>
  <si>
    <t>PROGRAMA ESPECIAL DE FORMACIÓN DE PREGRADO EN ENFERMERÍA (3715)</t>
  </si>
  <si>
    <t>PSICOLOGIA (3200)</t>
  </si>
  <si>
    <t>PT EDUC TECNOLOGICA  (3493)</t>
  </si>
  <si>
    <t>PT ESP MATEM ED G B  (3492)</t>
  </si>
  <si>
    <t>PT TRAD ING-ESP 2A M (3702)</t>
  </si>
  <si>
    <t>QUIMICA Y FARMACIA (3148)</t>
  </si>
  <si>
    <t>QUIMICO ANALISTA (3343)</t>
  </si>
  <si>
    <t>SERVICIO SOCIAL (3505)</t>
  </si>
  <si>
    <t>SOCIOLOGIA (3445)</t>
  </si>
  <si>
    <t>SUB-ESPECIALISTA MÉDICO(A) EN CATETERISMO CARDÍACO Y CARDIOLOGÍA INTERVENCIONAL EN ADULTOS (5519)</t>
  </si>
  <si>
    <t>TEC.MED-TEC.HISTOLOG (3130)</t>
  </si>
  <si>
    <t>TECNICO UNIVERSITARIO FORESTAL (3015)</t>
  </si>
  <si>
    <t>TECNOLOGIA MEDICA (3131)</t>
  </si>
  <si>
    <t>TRABAJO SOCIAL (3438)</t>
  </si>
  <si>
    <t>TRADUCCION ALEMAN-ESPANOL (3468)</t>
  </si>
  <si>
    <t>TRADUCCION FRANCES-ESPANOL (3469)</t>
  </si>
  <si>
    <t>TRADUCCION IDIOMAS EXTRANJEROS (3284)</t>
  </si>
  <si>
    <t>TRADUCCION INGLES-ESPANOL (3470)</t>
  </si>
  <si>
    <t>TRADUCCION/INTERPRETACION EN IDIOMAS EXTRANJEROS (3471)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</si>
</sst>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3" x14ac:knownFonts="1">
    <font>
      <sz val="11"/>
      <color theme="1"/>
      <name val="Calibri"/>
      <family val="2"/>
      <scheme val="minor"/>
    </font>
    <font>
      <b/>
      <sz val="11"/>
      <color theme="0"/>
      <name val="Calibri"/>
      <family val="2"/>
      <scheme val="minor"/>
    </font>
    <font>
      <sz val="10"/>
      <color theme="1"/>
      <name val="Calibri"/>
      <family val="2"/>
      <scheme val="minor"/>
    </font>
    <font>
      <sz val="9"/>
      <color theme="1"/>
      <name val="Calibri"/>
      <family val="2"/>
      <scheme val="minor"/>
    </font>
    <font>
      <b/>
      <sz val="14"/>
      <color rgb="FF0070C0"/>
      <name val="Arial Narrow"/>
      <family val="2"/>
    </font>
    <font>
      <b/>
      <sz val="14"/>
      <color theme="1"/>
      <name val="Arial Narrow"/>
      <family val="2"/>
    </font>
    <font>
      <sz val="10"/>
      <color theme="1"/>
      <name val="Arial Narrow"/>
      <family val="2"/>
    </font>
    <font>
      <b/>
      <sz val="11"/>
      <color theme="1"/>
      <name val="Calibri"/>
      <family val="2"/>
      <scheme val="minor"/>
    </font>
    <font>
      <sz val="8"/>
      <name val="Calibri"/>
      <family val="2"/>
      <scheme val="minor"/>
    </font>
    <font>
      <u/>
      <sz val="11"/>
      <color theme="10"/>
      <name val="Calibri"/>
      <family val="2"/>
      <scheme val="minor"/>
    </font>
    <font>
      <b/>
      <sz val="10"/>
      <color theme="1"/>
      <name val="Calibri"/>
      <family val="2"/>
      <scheme val="minor"/>
    </font>
    <font>
      <sz val="11"/>
      <color theme="8"/>
      <name val="Calibri"/>
      <family val="2"/>
      <scheme val="minor"/>
    </font>
    <font>
      <sz val="9"/>
      <color theme="8"/>
      <name val="Calibri"/>
      <family val="2"/>
      <scheme val="minor"/>
    </font>
    <font>
      <u/>
      <sz val="10"/>
      <color theme="10"/>
      <name val="Calibri"/>
      <family val="2"/>
      <scheme val="minor"/>
    </font>
    <font>
      <sz val="10"/>
      <color rgb="FF00B050"/>
      <name val="Arial Narrow"/>
      <family val="2"/>
    </font>
    <font>
      <sz val="11"/>
      <color theme="1"/>
      <name val="Arial Narrow"/>
      <family val="2"/>
    </font>
    <font>
      <sz val="10"/>
      <color theme="1"/>
      <name val="Arial"/>
      <family val="2"/>
    </font>
    <font>
      <sz val="11"/>
      <color theme="0"/>
      <name val="Calibri"/>
      <family val="2"/>
      <scheme val="minor"/>
    </font>
    <font>
      <sz val="10"/>
      <color rgb="FF0070C0"/>
      <name val="Calibri"/>
      <family val="2"/>
      <scheme val="minor"/>
    </font>
    <font>
      <sz val="10"/>
      <color rgb="FFFF0000"/>
      <name val="Calibri"/>
      <family val="2"/>
      <scheme val="minor"/>
    </font>
    <font>
      <b/>
      <sz val="11"/>
      <color theme="8"/>
      <name val="Calibri"/>
      <family val="2"/>
      <scheme val="minor"/>
    </font>
    <font>
      <b/>
      <sz val="12"/>
      <color theme="0"/>
      <name val="Calibri"/>
      <family val="2"/>
      <scheme val="minor"/>
    </font>
    <font>
      <b/>
      <sz val="11"/>
      <color rgb="FFFF0000"/>
      <name val="Calibri"/>
      <family val="2"/>
      <scheme val="minor"/>
    </font>
  </fonts>
  <fills count="5">
    <fill>
      <patternFill patternType="none"/>
    </fill>
    <fill>
      <patternFill patternType="gray125"/>
    </fill>
    <fill>
      <patternFill patternType="solid">
        <fgColor theme="8"/>
        <bgColor theme="8"/>
      </patternFill>
    </fill>
    <fill>
      <patternFill patternType="solid">
        <fgColor theme="2"/>
        <bgColor indexed="64"/>
      </patternFill>
    </fill>
    <fill>
      <patternFill patternType="solid">
        <fgColor theme="0"/>
        <bgColor indexed="64"/>
      </patternFill>
    </fill>
  </fills>
  <borders count="16">
    <border>
      <left/>
      <right/>
      <top/>
      <bottom/>
      <diagonal/>
    </border>
    <border>
      <left/>
      <right style="thin">
        <color auto="1"/>
      </right>
      <top/>
      <bottom/>
      <diagonal/>
    </border>
    <border>
      <left/>
      <right/>
      <top/>
      <bottom style="thin">
        <color auto="1"/>
      </bottom>
      <diagonal/>
    </border>
    <border>
      <left style="thin">
        <color theme="4"/>
      </left>
      <right style="thin">
        <color theme="4"/>
      </right>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style="thin">
        <color indexed="64"/>
      </right>
      <top style="thin">
        <color auto="1"/>
      </top>
      <bottom/>
      <diagonal/>
    </border>
    <border>
      <left style="thin">
        <color indexed="64"/>
      </left>
      <right/>
      <top/>
      <bottom/>
      <diagonal/>
    </border>
    <border>
      <left style="thin">
        <color theme="4"/>
      </left>
      <right style="thin">
        <color theme="4"/>
      </right>
      <top style="thin">
        <color theme="4"/>
      </top>
      <bottom/>
      <diagonal/>
    </border>
    <border>
      <left style="thin">
        <color theme="4"/>
      </left>
      <right style="thin">
        <color theme="4"/>
      </right>
      <top style="thin">
        <color theme="4"/>
      </top>
      <bottom style="thin">
        <color theme="4"/>
      </bottom>
      <diagonal/>
    </border>
    <border>
      <left style="thin">
        <color theme="8"/>
      </left>
      <right/>
      <top style="thin">
        <color theme="8"/>
      </top>
      <bottom/>
      <diagonal/>
    </border>
    <border>
      <left style="thin">
        <color theme="8"/>
      </left>
      <right/>
      <top style="thin">
        <color theme="8"/>
      </top>
      <bottom style="thin">
        <color theme="8"/>
      </bottom>
      <diagonal/>
    </border>
    <border>
      <left style="thin">
        <color indexed="64"/>
      </left>
      <right/>
      <top style="thin">
        <color auto="1"/>
      </top>
      <bottom/>
      <diagonal/>
    </border>
    <border>
      <left/>
      <right style="thin">
        <color theme="8"/>
      </right>
      <top style="thin">
        <color theme="8"/>
      </top>
      <bottom/>
      <diagonal/>
    </border>
    <border>
      <left style="thin">
        <color indexed="64"/>
      </left>
      <right/>
      <top/>
      <bottom style="thin">
        <color indexed="64"/>
      </bottom>
      <diagonal/>
    </border>
    <border>
      <left/>
      <right style="thin">
        <color auto="1"/>
      </right>
      <top/>
      <bottom style="thin">
        <color auto="1"/>
      </bottom>
      <diagonal/>
    </border>
  </borders>
  <cellStyleXfs count="2">
    <xf numFmtId="0" fontId="0" fillId="0" borderId="0"/>
    <xf numFmtId="0" fontId="9" fillId="0" borderId="0" applyNumberFormat="0" applyFill="0" applyBorder="0" applyAlignment="0" applyProtection="0"/>
  </cellStyleXfs>
  <cellXfs count="112">
    <xf numFmtId="0" fontId="0" fillId="0" borderId="0" xfId="0"/>
    <xf numFmtId="0" fontId="2" fillId="0" borderId="0" xfId="0" applyFont="1" applyAlignment="1">
      <alignment vertical="center" wrapText="1"/>
    </xf>
    <xf numFmtId="3" fontId="2" fillId="0" borderId="0" xfId="0" applyNumberFormat="1" applyFont="1" applyAlignment="1">
      <alignment vertical="center" wrapText="1"/>
    </xf>
    <xf numFmtId="0" fontId="2" fillId="0" borderId="3"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6" fillId="0" borderId="0" xfId="0" applyFont="1" applyAlignment="1">
      <alignment vertical="center" wrapText="1"/>
    </xf>
    <xf numFmtId="3" fontId="2" fillId="0" borderId="1" xfId="0" applyNumberFormat="1" applyFont="1" applyBorder="1" applyAlignment="1">
      <alignment horizontal="center" vertical="center" wrapText="1"/>
    </xf>
    <xf numFmtId="0" fontId="0" fillId="0" borderId="0" xfId="0" applyProtection="1">
      <protection locked="0"/>
    </xf>
    <xf numFmtId="0" fontId="0" fillId="0" borderId="0" xfId="0" applyAlignment="1" applyProtection="1">
      <alignment vertical="center"/>
      <protection locked="0"/>
    </xf>
    <xf numFmtId="0" fontId="2" fillId="0" borderId="4" xfId="0" applyFon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12" fillId="0" borderId="6" xfId="0" applyFont="1" applyBorder="1" applyAlignment="1" applyProtection="1">
      <alignment horizontal="center" vertical="center"/>
      <protection locked="0"/>
    </xf>
    <xf numFmtId="0" fontId="3" fillId="0" borderId="0" xfId="0" applyFont="1" applyProtection="1">
      <protection locked="0"/>
    </xf>
    <xf numFmtId="0" fontId="12" fillId="0" borderId="6" xfId="0" applyFont="1" applyBorder="1" applyAlignment="1">
      <alignment horizontal="center" vertical="center"/>
    </xf>
    <xf numFmtId="0" fontId="0" fillId="0" borderId="0" xfId="0" applyAlignment="1">
      <alignment vertical="center"/>
    </xf>
    <xf numFmtId="0" fontId="0" fillId="0" borderId="2" xfId="0" applyBorder="1" applyProtection="1">
      <protection locked="0"/>
    </xf>
    <xf numFmtId="0" fontId="2" fillId="0" borderId="0" xfId="0" applyFont="1" applyAlignment="1" applyProtection="1">
      <alignment vertical="center"/>
      <protection locked="0"/>
    </xf>
    <xf numFmtId="0" fontId="2" fillId="0" borderId="1" xfId="0" applyFont="1" applyBorder="1" applyAlignment="1" applyProtection="1">
      <alignment horizontal="center" vertical="center"/>
      <protection locked="0"/>
    </xf>
    <xf numFmtId="164" fontId="2" fillId="0" borderId="1" xfId="0" applyNumberFormat="1" applyFont="1" applyBorder="1" applyAlignment="1" applyProtection="1">
      <alignment horizontal="center" vertical="center"/>
      <protection locked="0"/>
    </xf>
    <xf numFmtId="0" fontId="2" fillId="0" borderId="0" xfId="0" applyFont="1" applyAlignment="1" applyProtection="1">
      <alignment vertical="center" wrapText="1"/>
      <protection locked="0"/>
    </xf>
    <xf numFmtId="0" fontId="11" fillId="0" borderId="0" xfId="0" applyFont="1" applyAlignment="1">
      <alignment vertical="center"/>
    </xf>
    <xf numFmtId="0" fontId="2" fillId="0" borderId="0" xfId="0" applyFont="1" applyAlignment="1">
      <alignment vertical="center"/>
    </xf>
    <xf numFmtId="0" fontId="1" fillId="2" borderId="0" xfId="0" applyFont="1" applyFill="1" applyAlignment="1">
      <alignment horizontal="center" vertical="center" wrapText="1"/>
    </xf>
    <xf numFmtId="0" fontId="1" fillId="2" borderId="10"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pplyProtection="1">
      <alignment horizontal="left" vertical="top" wrapText="1"/>
      <protection locked="0"/>
    </xf>
    <xf numFmtId="0" fontId="12" fillId="0" borderId="0" xfId="0" applyFont="1" applyAlignment="1" applyProtection="1">
      <alignment horizontal="center" vertical="center"/>
      <protection locked="0"/>
    </xf>
    <xf numFmtId="0" fontId="2" fillId="0" borderId="7" xfId="0" applyFont="1" applyBorder="1" applyAlignment="1" applyProtection="1">
      <alignment horizontal="left" vertical="center" wrapText="1"/>
      <protection locked="0"/>
    </xf>
    <xf numFmtId="0" fontId="2" fillId="0" borderId="7" xfId="0" applyFont="1" applyBorder="1" applyAlignment="1" applyProtection="1">
      <alignment horizontal="left" vertical="top" wrapText="1"/>
      <protection locked="0"/>
    </xf>
    <xf numFmtId="0" fontId="0" fillId="0" borderId="0" xfId="0" applyAlignment="1" applyProtection="1">
      <alignment horizontal="center" vertical="center"/>
      <protection locked="0"/>
    </xf>
    <xf numFmtId="0" fontId="11" fillId="0" borderId="0" xfId="0" applyFont="1" applyAlignment="1" applyProtection="1">
      <alignment horizontal="center" vertical="center"/>
      <protection locked="0"/>
    </xf>
    <xf numFmtId="0" fontId="0" fillId="0" borderId="0" xfId="0" applyAlignment="1">
      <alignment horizontal="center" vertical="center" wrapText="1"/>
    </xf>
    <xf numFmtId="0" fontId="5" fillId="0" borderId="0" xfId="0" applyFont="1" applyAlignment="1" applyProtection="1">
      <alignment vertical="center"/>
      <protection locked="0"/>
    </xf>
    <xf numFmtId="0" fontId="6" fillId="0" borderId="0" xfId="0" applyFont="1" applyAlignment="1" applyProtection="1">
      <alignment vertical="center"/>
      <protection locked="0"/>
    </xf>
    <xf numFmtId="0" fontId="0" fillId="0" borderId="0" xfId="0" applyAlignment="1" applyProtection="1">
      <alignment horizontal="center" vertical="center" wrapText="1"/>
      <protection locked="0"/>
    </xf>
    <xf numFmtId="0" fontId="0" fillId="0" borderId="0" xfId="0" applyAlignment="1">
      <alignment horizontal="center" vertical="center"/>
    </xf>
    <xf numFmtId="0" fontId="0" fillId="0" borderId="0" xfId="0" applyAlignment="1">
      <alignment vertical="center" wrapText="1"/>
    </xf>
    <xf numFmtId="0" fontId="6" fillId="0" borderId="0" xfId="0" applyFont="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11" fillId="0" borderId="0" xfId="0" applyFont="1"/>
    <xf numFmtId="0" fontId="16" fillId="0" borderId="0" xfId="0" applyFont="1" applyAlignment="1">
      <alignment vertical="center" wrapText="1"/>
    </xf>
    <xf numFmtId="0" fontId="16" fillId="0" borderId="0" xfId="0" applyFont="1" applyAlignment="1">
      <alignment vertical="center"/>
    </xf>
    <xf numFmtId="0" fontId="2" fillId="0" borderId="0" xfId="0" applyFont="1" applyAlignment="1">
      <alignment horizontal="center" vertical="center"/>
    </xf>
    <xf numFmtId="0" fontId="0" fillId="0" borderId="0" xfId="0" applyAlignment="1" applyProtection="1">
      <alignment horizontal="center"/>
      <protection locked="0"/>
    </xf>
    <xf numFmtId="0" fontId="9" fillId="0" borderId="0" xfId="1" applyAlignment="1" applyProtection="1">
      <alignment horizontal="center" vertical="center"/>
      <protection locked="0"/>
    </xf>
    <xf numFmtId="0" fontId="2" fillId="0" borderId="0" xfId="0" applyFont="1" applyAlignment="1" applyProtection="1">
      <alignment horizontal="left" vertical="center" wrapText="1"/>
      <protection locked="0"/>
    </xf>
    <xf numFmtId="0" fontId="2" fillId="0" borderId="0" xfId="0" applyFont="1" applyProtection="1">
      <protection locked="0"/>
    </xf>
    <xf numFmtId="0" fontId="13" fillId="0" borderId="0" xfId="1" applyFont="1" applyAlignment="1" applyProtection="1">
      <alignment vertical="center"/>
      <protection locked="0"/>
    </xf>
    <xf numFmtId="49" fontId="0" fillId="0" borderId="0" xfId="0" applyNumberFormat="1" applyAlignment="1" applyProtection="1">
      <alignment horizontal="center" vertical="center"/>
      <protection locked="0"/>
    </xf>
    <xf numFmtId="0" fontId="2" fillId="0" borderId="0" xfId="0" applyFont="1" applyAlignment="1" applyProtection="1">
      <alignment horizontal="left" vertical="center"/>
      <protection locked="0"/>
    </xf>
    <xf numFmtId="49" fontId="0" fillId="0" borderId="0" xfId="0" applyNumberFormat="1" applyProtection="1">
      <protection locked="0"/>
    </xf>
    <xf numFmtId="0" fontId="13" fillId="0" borderId="0" xfId="1"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9" fillId="0" borderId="0" xfId="1" applyAlignment="1" applyProtection="1">
      <alignment horizontal="center" vertical="center" wrapText="1"/>
      <protection locked="0"/>
    </xf>
    <xf numFmtId="0" fontId="2" fillId="0" borderId="7" xfId="0" applyFont="1" applyBorder="1" applyAlignment="1">
      <alignment horizontal="left" vertical="top" wrapText="1"/>
    </xf>
    <xf numFmtId="0" fontId="0" fillId="0" borderId="0" xfId="0" applyAlignment="1" applyProtection="1">
      <alignment horizontal="left" wrapText="1" indent="14"/>
      <protection locked="0"/>
    </xf>
    <xf numFmtId="3" fontId="2" fillId="0" borderId="0" xfId="0" applyNumberFormat="1" applyFont="1" applyAlignment="1" applyProtection="1">
      <alignment vertical="center" wrapText="1"/>
      <protection locked="0"/>
    </xf>
    <xf numFmtId="3" fontId="2" fillId="0" borderId="0" xfId="0" applyNumberFormat="1" applyFont="1" applyAlignment="1" applyProtection="1">
      <alignment vertical="center"/>
      <protection locked="0"/>
    </xf>
    <xf numFmtId="3" fontId="2" fillId="0" borderId="0" xfId="0" applyNumberFormat="1" applyFont="1" applyAlignment="1" applyProtection="1">
      <alignment horizontal="right" vertical="center"/>
      <protection locked="0"/>
    </xf>
    <xf numFmtId="3" fontId="2" fillId="0" borderId="0" xfId="0" applyNumberFormat="1" applyFont="1" applyProtection="1">
      <protection locked="0"/>
    </xf>
    <xf numFmtId="0" fontId="7" fillId="0" borderId="0" xfId="0" applyFont="1"/>
    <xf numFmtId="0" fontId="0" fillId="0" borderId="0" xfId="0" applyAlignment="1">
      <alignment horizontal="right" vertical="center" wrapText="1"/>
    </xf>
    <xf numFmtId="0" fontId="2" fillId="0" borderId="0" xfId="0" applyFont="1" applyAlignment="1">
      <alignment horizontal="center" vertical="center" wrapText="1"/>
    </xf>
    <xf numFmtId="0" fontId="2" fillId="0" borderId="0" xfId="0" applyFont="1" applyAlignment="1">
      <alignment horizontal="left" wrapText="1"/>
    </xf>
    <xf numFmtId="3" fontId="2" fillId="4" borderId="0" xfId="0" applyNumberFormat="1" applyFont="1" applyFill="1" applyAlignment="1" applyProtection="1">
      <alignment horizontal="right" vertical="center"/>
      <protection locked="0"/>
    </xf>
    <xf numFmtId="0" fontId="12" fillId="0" borderId="0" xfId="0" applyFont="1" applyAlignment="1">
      <alignment horizontal="center" vertical="center"/>
    </xf>
    <xf numFmtId="0" fontId="11" fillId="0" borderId="2" xfId="0" applyFont="1" applyBorder="1" applyAlignment="1">
      <alignment horizontal="center" vertical="center"/>
    </xf>
    <xf numFmtId="0" fontId="1" fillId="2" borderId="0" xfId="0" applyFont="1" applyFill="1" applyAlignment="1">
      <alignment vertical="center" wrapText="1"/>
    </xf>
    <xf numFmtId="0" fontId="1" fillId="2" borderId="0" xfId="0" applyFont="1" applyFill="1" applyAlignment="1">
      <alignment vertical="center"/>
    </xf>
    <xf numFmtId="0" fontId="11" fillId="0" borderId="2" xfId="0" applyFont="1" applyBorder="1" applyAlignment="1">
      <alignment vertical="center"/>
    </xf>
    <xf numFmtId="0" fontId="2" fillId="0" borderId="12" xfId="0" applyFont="1" applyBorder="1" applyAlignment="1" applyProtection="1">
      <alignment horizontal="left" vertical="top" wrapText="1"/>
      <protection locked="0"/>
    </xf>
    <xf numFmtId="0" fontId="12" fillId="0" borderId="5" xfId="0" applyFont="1" applyBorder="1" applyAlignment="1">
      <alignment horizontal="center" vertical="center" wrapText="1"/>
    </xf>
    <xf numFmtId="0" fontId="17" fillId="2" borderId="0" xfId="0" applyFont="1" applyFill="1" applyAlignment="1">
      <alignment vertical="top" wrapText="1"/>
    </xf>
    <xf numFmtId="0" fontId="21" fillId="2" borderId="0" xfId="0" applyFont="1" applyFill="1" applyAlignment="1">
      <alignment wrapText="1"/>
    </xf>
    <xf numFmtId="0" fontId="18" fillId="0" borderId="8" xfId="0" applyFont="1" applyBorder="1" applyAlignment="1">
      <alignment vertical="center" wrapText="1"/>
    </xf>
    <xf numFmtId="0" fontId="20" fillId="2" borderId="0" xfId="0" applyFont="1" applyFill="1" applyAlignment="1">
      <alignment vertical="center"/>
    </xf>
    <xf numFmtId="0" fontId="1" fillId="2" borderId="0" xfId="0" applyFont="1" applyFill="1" applyAlignment="1">
      <alignment vertical="top" wrapText="1"/>
    </xf>
    <xf numFmtId="0" fontId="2" fillId="0" borderId="14" xfId="0" applyFont="1" applyBorder="1" applyAlignment="1" applyProtection="1">
      <alignment horizontal="left" vertical="top" wrapText="1"/>
      <protection locked="0"/>
    </xf>
    <xf numFmtId="0" fontId="12" fillId="0" borderId="15" xfId="0" applyFont="1" applyBorder="1" applyAlignment="1">
      <alignment horizontal="center" vertical="center" wrapText="1"/>
    </xf>
    <xf numFmtId="0" fontId="11" fillId="2" borderId="0" xfId="0" applyFont="1" applyFill="1" applyAlignment="1">
      <alignment vertical="top" wrapText="1"/>
    </xf>
    <xf numFmtId="0" fontId="12" fillId="0" borderId="1" xfId="0" applyFont="1" applyBorder="1" applyAlignment="1">
      <alignment horizontal="center" vertical="center" wrapText="1"/>
    </xf>
    <xf numFmtId="49" fontId="13" fillId="0" borderId="0" xfId="1" applyNumberFormat="1" applyFont="1" applyAlignment="1" applyProtection="1">
      <alignment vertical="center"/>
      <protection locked="0"/>
    </xf>
    <xf numFmtId="0" fontId="2" fillId="0" borderId="0" xfId="1" applyFont="1" applyAlignment="1" applyProtection="1">
      <alignment horizontal="center" vertical="center" wrapText="1"/>
      <protection locked="0"/>
    </xf>
    <xf numFmtId="0" fontId="2" fillId="0" borderId="0" xfId="0" applyFont="1" applyAlignment="1" applyProtection="1">
      <alignment horizontal="right" vertical="center"/>
      <protection locked="0"/>
    </xf>
    <xf numFmtId="3" fontId="2" fillId="0" borderId="8" xfId="0" applyNumberFormat="1" applyFont="1" applyBorder="1" applyAlignment="1">
      <alignment vertical="center" wrapText="1"/>
    </xf>
    <xf numFmtId="3" fontId="2" fillId="0" borderId="9" xfId="0" applyNumberFormat="1" applyFont="1" applyBorder="1" applyAlignment="1">
      <alignment vertical="center" wrapText="1"/>
    </xf>
    <xf numFmtId="3" fontId="2" fillId="0" borderId="0" xfId="0" applyNumberFormat="1" applyFont="1" applyAlignment="1">
      <alignment vertical="center"/>
    </xf>
    <xf numFmtId="3" fontId="10" fillId="0" borderId="0" xfId="0" applyNumberFormat="1" applyFont="1" applyAlignment="1">
      <alignment horizontal="right" vertical="center"/>
    </xf>
    <xf numFmtId="3" fontId="2" fillId="4" borderId="0" xfId="0" applyNumberFormat="1" applyFont="1" applyFill="1" applyAlignment="1">
      <alignment vertical="center" wrapText="1"/>
    </xf>
    <xf numFmtId="0" fontId="2" fillId="3" borderId="0" xfId="0" applyFont="1" applyFill="1" applyAlignment="1">
      <alignment horizontal="center" vertical="center"/>
    </xf>
    <xf numFmtId="0" fontId="2" fillId="0" borderId="0" xfId="0" applyFont="1" applyAlignment="1" applyProtection="1">
      <alignment horizontal="center" wrapText="1"/>
      <protection locked="0"/>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6" fillId="0" borderId="0" xfId="0" applyFont="1" applyAlignment="1">
      <alignment horizontal="center" vertical="center"/>
    </xf>
    <xf numFmtId="0" fontId="15"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left" wrapText="1"/>
      <protection locked="0"/>
    </xf>
    <xf numFmtId="0" fontId="6" fillId="0" borderId="0" xfId="0" applyFont="1" applyAlignment="1">
      <alignment horizontal="center" vertical="center" wrapText="1"/>
    </xf>
    <xf numFmtId="0" fontId="2" fillId="0" borderId="0" xfId="0" applyFont="1" applyAlignment="1">
      <alignment horizontal="center" wrapText="1"/>
    </xf>
    <xf numFmtId="0" fontId="15" fillId="0" borderId="0" xfId="0" applyFont="1" applyAlignment="1">
      <alignment horizontal="center" vertical="center"/>
    </xf>
    <xf numFmtId="0" fontId="9" fillId="0" borderId="0" xfId="1" applyAlignment="1" applyProtection="1">
      <alignment horizontal="center" vertical="center"/>
    </xf>
    <xf numFmtId="0" fontId="6" fillId="0" borderId="0" xfId="0" applyFont="1" applyAlignment="1" applyProtection="1">
      <alignment horizontal="center" vertical="center" wrapText="1"/>
      <protection locked="0"/>
    </xf>
    <xf numFmtId="0" fontId="17" fillId="2" borderId="10"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2" fillId="0" borderId="0" xfId="0" applyFont="1" applyAlignment="1">
      <alignment horizontal="center"/>
    </xf>
    <xf numFmtId="0" fontId="2" fillId="0" borderId="0" xfId="0" applyFont="1" applyAlignment="1">
      <alignment horizontal="left" vertical="center" wrapText="1" indent="8"/>
    </xf>
    <xf numFmtId="0" fontId="22" fillId="0" borderId="0" xfId="0" applyFont="1" applyAlignment="1">
      <alignment horizontal="right"/>
    </xf>
  </cellXfs>
  <cellStyles count="2">
    <cellStyle name="Hipervínculo" xfId="1" builtinId="8"/>
    <cellStyle name="Normal" xfId="0" builtinId="0"/>
  </cellStyles>
  <dxfs count="381">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thin">
          <color theme="4"/>
        </left>
        <right style="thin">
          <color theme="4"/>
        </right>
        <top style="thin">
          <color theme="4"/>
        </top>
        <bottom/>
        <vertical/>
        <horizontal/>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thin">
          <color theme="4"/>
        </left>
        <right style="thin">
          <color theme="4"/>
        </right>
        <top style="thin">
          <color theme="4"/>
        </top>
        <bottom/>
        <vertical/>
        <horizontal/>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thin">
          <color theme="4"/>
        </left>
        <right style="thin">
          <color theme="4"/>
        </right>
        <top style="thin">
          <color theme="4"/>
        </top>
        <bottom/>
        <vertical/>
        <horizontal/>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thin">
          <color theme="4"/>
        </left>
        <right style="thin">
          <color theme="4"/>
        </right>
        <top style="thin">
          <color theme="4"/>
        </top>
        <bottom/>
        <vertical/>
        <horizontal/>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thin">
          <color theme="4"/>
        </left>
        <right style="thin">
          <color theme="4"/>
        </right>
        <top style="thin">
          <color theme="4"/>
        </top>
        <bottom/>
        <vertical/>
        <horizontal/>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font>
      <alignment horizontal="general" vertical="center" textRotation="0" wrapText="1" indent="0" justifyLastLine="0" shrinkToFit="0" readingOrder="0"/>
    </dxf>
    <dxf>
      <font>
        <strike val="0"/>
        <outline val="0"/>
        <shadow val="0"/>
        <u val="none"/>
        <vertAlign val="baseline"/>
        <sz val="10"/>
        <family val="2"/>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font>
      <alignment horizontal="general" vertical="center" textRotation="0" wrapText="1" indent="0" justifyLastLine="0" shrinkToFit="0" readingOrder="0"/>
    </dxf>
    <dxf>
      <font>
        <strike val="0"/>
        <outline val="0"/>
        <shadow val="0"/>
        <u val="none"/>
        <vertAlign val="baseline"/>
        <sz val="10"/>
        <family val="2"/>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font>
      <alignment horizontal="general" vertical="center" textRotation="0" wrapText="1" indent="0" justifyLastLine="0" shrinkToFit="0" readingOrder="0"/>
    </dxf>
    <dxf>
      <font>
        <strike val="0"/>
        <outline val="0"/>
        <shadow val="0"/>
        <u val="none"/>
        <vertAlign val="baseline"/>
        <sz val="10"/>
        <family val="2"/>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border outline="0">
        <top style="thin">
          <color theme="4"/>
        </top>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border outline="0">
        <top style="thin">
          <color theme="4"/>
        </top>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border outline="0">
        <bottom style="thin">
          <color theme="4"/>
        </bottom>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border outline="0">
        <bottom style="medium">
          <color indexed="64"/>
        </bottom>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0" indent="0" justifyLastLine="0" shrinkToFit="0" readingOrder="0"/>
      <protection locked="0" hidden="0"/>
    </dxf>
    <dxf>
      <font>
        <strike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right"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general" vertical="center" textRotation="0" wrapText="0" indent="0" justifyLastLine="0" shrinkToFit="0" readingOrder="0"/>
      <protection locked="0" hidden="0"/>
    </dxf>
    <dxf>
      <protection locked="0" hidden="0"/>
    </dxf>
    <dxf>
      <protection locked="0" hidden="0"/>
    </dxf>
    <dxf>
      <alignment horizontal="center" vertical="center" textRotation="0" wrapText="1" indent="0" justifyLastLine="0" shrinkToFit="0" readingOrder="0"/>
      <protection locked="1" hidden="0"/>
    </dxf>
    <dxf>
      <font>
        <strike val="0"/>
        <outline val="0"/>
        <shadow val="0"/>
        <u val="none"/>
        <vertAlign val="baseline"/>
        <sz val="10"/>
        <color theme="1"/>
        <name val="Calibri"/>
        <family val="2"/>
        <scheme val="minor"/>
      </font>
      <numFmt numFmtId="3" formatCode="#,##0"/>
      <alignment horizontal="general" vertical="center" textRotation="0" wrapText="0" indent="0" justifyLastLine="0" shrinkToFit="0" readingOrder="0"/>
      <protection locked="0" hidden="0"/>
    </dxf>
    <dxf>
      <font>
        <strike val="0"/>
        <outline val="0"/>
        <shadow val="0"/>
        <u val="none"/>
        <vertAlign val="baseline"/>
        <sz val="10"/>
        <color theme="1"/>
        <name val="Calibri"/>
        <family val="2"/>
        <scheme val="minor"/>
      </font>
      <protection locked="0" hidden="0"/>
    </dxf>
    <dxf>
      <font>
        <strike val="0"/>
        <outline val="0"/>
        <shadow val="0"/>
        <u val="none"/>
        <vertAlign val="baseline"/>
        <sz val="10"/>
        <color theme="1"/>
        <name val="Calibri"/>
        <family val="2"/>
        <scheme val="minor"/>
      </font>
      <alignment horizontal="right"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border outline="0">
        <top style="medium">
          <color theme="1"/>
        </top>
        <bottom style="medium">
          <color theme="1"/>
        </bottom>
      </border>
    </dxf>
    <dxf>
      <protection locked="0" hidden="0"/>
    </dxf>
    <dxf>
      <font>
        <b/>
        <i val="0"/>
        <strike val="0"/>
        <condense val="0"/>
        <extend val="0"/>
        <outline val="0"/>
        <shadow val="0"/>
        <u val="none"/>
        <vertAlign val="baseline"/>
        <sz val="11"/>
        <color theme="0"/>
        <name val="Calibri"/>
        <family val="2"/>
        <scheme val="minor"/>
      </font>
      <fill>
        <patternFill patternType="solid">
          <fgColor theme="8"/>
          <bgColor theme="8"/>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protection locked="0" hidden="0"/>
    </dxf>
    <dxf>
      <font>
        <strike val="0"/>
        <outline val="0"/>
        <shadow val="0"/>
        <u val="none"/>
        <vertAlign val="baseline"/>
        <sz val="10"/>
        <color theme="1"/>
        <name val="Calibri"/>
        <family val="2"/>
        <scheme val="minor"/>
      </font>
      <numFmt numFmtId="3" formatCode="#,##0"/>
      <alignment horizontal="general" vertical="center" textRotation="0" wrapText="1" indent="0" justifyLastLine="0" shrinkToFit="0" readingOrder="0"/>
      <protection locked="0" hidden="0"/>
    </dxf>
    <dxf>
      <alignment horizontal="right" vertical="center" textRotation="0" wrapText="1" indent="0" justifyLastLine="0" shrinkToFit="0" readingOrder="0"/>
    </dxf>
    <dxf>
      <font>
        <strike val="0"/>
        <outline val="0"/>
        <shadow val="0"/>
        <u val="none"/>
        <vertAlign val="baseline"/>
        <sz val="10"/>
        <color theme="1"/>
        <name val="Calibri"/>
        <family val="2"/>
        <scheme val="minor"/>
      </font>
      <alignment horizontal="general" vertical="center" textRotation="0" wrapText="1" indent="0" justifyLastLine="0" shrinkToFit="0" readingOrder="0"/>
      <protection locked="1" hidden="0"/>
    </dxf>
    <dxf>
      <font>
        <strike val="0"/>
        <outline val="0"/>
        <shadow val="0"/>
        <u val="none"/>
        <vertAlign val="baseline"/>
        <sz val="10"/>
        <color theme="1"/>
        <name val="Calibri"/>
        <family val="2"/>
        <scheme val="minor"/>
      </font>
      <alignment horizontal="general" vertical="center" textRotation="0" wrapText="1" indent="0" justifyLastLine="0" shrinkToFit="0" readingOrder="0"/>
      <protection locked="0" hidden="0"/>
    </dxf>
    <dxf>
      <alignment horizontal="center" vertical="center" textRotation="0" wrapText="1" indent="0" justifyLastLine="0" shrinkToFit="0" readingOrder="0"/>
      <protection locked="1" hidden="0"/>
    </dxf>
    <dxf>
      <font>
        <b/>
        <i val="0"/>
        <strike val="0"/>
        <condense val="0"/>
        <extend val="0"/>
        <outline val="0"/>
        <shadow val="0"/>
        <u val="none"/>
        <vertAlign val="baseline"/>
        <sz val="10"/>
        <color theme="1"/>
        <name val="Calibri"/>
        <family val="2"/>
        <scheme val="minor"/>
      </font>
      <numFmt numFmtId="3" formatCode="#,##0"/>
      <alignment horizontal="right" vertical="center" textRotation="0" wrapText="0" indent="0" justifyLastLine="0" shrinkToFit="0" readingOrder="0"/>
      <protection locked="0" hidden="0"/>
    </dxf>
    <dxf>
      <font>
        <strike val="0"/>
        <outline val="0"/>
        <shadow val="0"/>
        <u val="none"/>
        <vertAlign val="baseline"/>
        <sz val="10"/>
        <color theme="1"/>
        <name val="Calibri"/>
        <family val="2"/>
        <scheme val="minor"/>
      </font>
      <numFmt numFmtId="3" formatCode="#,##0"/>
      <alignment vertical="center" textRotation="0" indent="0" justifyLastLine="0" shrinkToFit="0" readingOrder="0"/>
      <protection locked="1" hidden="0"/>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patternFill>
      </fill>
      <alignment horizontal="right" vertical="center" textRotation="0" wrapText="0" indent="0" justifyLastLine="0" shrinkToFit="0" readingOrder="0"/>
      <protection locked="0" hidden="0"/>
    </dxf>
    <dxf>
      <font>
        <strike val="0"/>
        <outline val="0"/>
        <shadow val="0"/>
        <u val="none"/>
        <vertAlign val="baseline"/>
        <sz val="10"/>
        <color theme="1"/>
        <name val="Calibri"/>
        <family val="2"/>
        <scheme val="minor"/>
      </font>
      <numFmt numFmtId="3" formatCode="#,##0"/>
      <fill>
        <patternFill patternType="solid">
          <fgColor indexed="64"/>
          <bgColor theme="0"/>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Calibri"/>
        <family val="2"/>
        <scheme val="minor"/>
      </font>
      <numFmt numFmtId="3" formatCode="#,##0"/>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numFmt numFmtId="3" formatCode="#,##0"/>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protection locked="1" hidden="0"/>
    </dxf>
    <dxf>
      <font>
        <strike val="0"/>
        <outline val="0"/>
        <shadow val="0"/>
        <u val="none"/>
        <vertAlign val="baseline"/>
        <sz val="10"/>
        <color theme="1"/>
        <name val="Calibri"/>
        <family val="2"/>
        <scheme val="minor"/>
      </font>
      <alignment horizontal="general" vertical="center" textRotation="0" wrapText="1" indent="0" justifyLastLine="0" shrinkToFit="0" readingOrder="0"/>
      <protection locked="1" hidden="0"/>
    </dxf>
    <dxf>
      <alignment horizontal="center" vertical="center" textRotation="0" indent="0" justifyLastLine="0" shrinkToFit="0" readingOrder="0"/>
      <protection locked="0" hidden="0"/>
    </dxf>
    <dxf>
      <protection locked="0" hidden="0"/>
    </dxf>
    <dxf>
      <alignment horizontal="center" vertical="center" textRotation="0" wrapText="1" indent="0" justifyLastLine="0" shrinkToFit="0" readingOrder="0"/>
      <protection locked="1" hidden="0"/>
    </dxf>
    <dxf>
      <font>
        <color rgb="FF9C0006"/>
      </font>
      <fill>
        <patternFill>
          <bgColor rgb="FFFFC7CE"/>
        </patternFill>
      </fill>
    </dxf>
    <dxf>
      <font>
        <strike val="0"/>
        <outline val="0"/>
        <shadow val="0"/>
        <u val="none"/>
        <vertAlign val="baseline"/>
        <sz val="10"/>
        <color theme="1"/>
        <name val="Calibri"/>
        <family val="2"/>
        <scheme val="minor"/>
      </font>
      <fill>
        <patternFill patternType="solid">
          <fgColor indexed="64"/>
          <bgColor theme="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fill>
        <patternFill patternType="solid">
          <fgColor indexed="64"/>
          <bgColor theme="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color theme="1"/>
        <name val="Calibri"/>
        <family val="2"/>
        <scheme val="minor"/>
      </font>
      <protection locked="0" hidden="0"/>
    </dxf>
    <dxf>
      <alignment horizontal="center" vertical="center" textRotation="0" wrapText="1" indent="0" justifyLastLine="0" shrinkToFit="0" readingOrder="0"/>
      <protection locked="1" hidden="0"/>
    </dxf>
    <dxf>
      <fill>
        <patternFill>
          <bgColor theme="2"/>
        </patternFill>
      </fill>
    </dxf>
    <dxf>
      <font>
        <color theme="5"/>
      </font>
      <fill>
        <patternFill>
          <bgColor theme="5"/>
        </patternFill>
      </fill>
    </dxf>
    <dxf>
      <font>
        <color theme="0"/>
      </font>
      <fill>
        <patternFill>
          <bgColor theme="0"/>
        </patternFill>
      </fill>
    </dxf>
    <dxf>
      <font>
        <strike val="0"/>
        <outline val="0"/>
        <shadow val="0"/>
        <u val="none"/>
        <vertAlign val="baseline"/>
        <sz val="10"/>
        <color theme="1"/>
        <name val="Calibri"/>
        <family val="2"/>
        <scheme val="minor"/>
      </font>
      <protection locked="0" hidden="0"/>
    </dxf>
    <dxf>
      <font>
        <strike val="0"/>
        <outline val="0"/>
        <shadow val="0"/>
        <u val="none"/>
        <vertAlign val="baseline"/>
        <sz val="10"/>
        <color theme="1"/>
        <name val="Calibri"/>
        <family val="2"/>
        <scheme val="minor"/>
      </font>
      <alignment horizontal="center" vertical="center" textRotation="0" wrapText="1" indent="0" justifyLastLine="0" shrinkToFit="0" readingOrder="0"/>
      <protection locked="0" hidden="0"/>
    </dxf>
    <dxf>
      <font>
        <strike val="0"/>
        <outline val="0"/>
        <shadow val="0"/>
        <u val="none"/>
        <vertAlign val="baseline"/>
        <sz val="10"/>
        <color theme="1"/>
        <name val="Calibri"/>
        <family val="2"/>
        <scheme val="minor"/>
      </font>
      <protection locked="0" hidden="0"/>
    </dxf>
    <dxf>
      <font>
        <strike val="0"/>
        <outline val="0"/>
        <shadow val="0"/>
        <u val="none"/>
        <vertAlign val="baseline"/>
        <sz val="10"/>
        <color theme="1"/>
        <name val="Calibri"/>
        <family val="2"/>
        <scheme val="minor"/>
      </font>
      <protection locked="0" hidden="0"/>
    </dxf>
    <dxf>
      <font>
        <strike val="0"/>
        <outline val="0"/>
        <shadow val="0"/>
        <u val="none"/>
        <vertAlign val="baseline"/>
        <sz val="10"/>
        <color theme="1"/>
        <name val="Calibri"/>
        <family val="2"/>
        <scheme val="minor"/>
      </font>
      <protection locked="0" hidden="0"/>
    </dxf>
    <dxf>
      <font>
        <strike val="0"/>
        <outline val="0"/>
        <shadow val="0"/>
        <u val="none"/>
        <vertAlign val="baseline"/>
        <sz val="10"/>
        <color theme="1"/>
        <name val="Calibri"/>
        <family val="2"/>
        <scheme val="minor"/>
      </font>
      <protection locked="0" hidden="0"/>
    </dxf>
    <dxf>
      <font>
        <b val="0"/>
        <i val="0"/>
        <strike val="0"/>
        <condense val="0"/>
        <extend val="0"/>
        <outline val="0"/>
        <shadow val="0"/>
        <u val="none"/>
        <vertAlign val="baseline"/>
        <sz val="10"/>
        <color theme="1"/>
        <name val="Calibri"/>
        <family val="2"/>
        <scheme val="minor"/>
      </font>
      <numFmt numFmtId="0" formatCode="General"/>
      <protection locked="1" hidden="0"/>
    </dxf>
    <dxf>
      <font>
        <strike val="0"/>
        <outline val="0"/>
        <shadow val="0"/>
        <u val="none"/>
        <vertAlign val="baseline"/>
        <sz val="10"/>
        <color theme="1"/>
        <name val="Calibri"/>
        <family val="2"/>
        <scheme val="minor"/>
      </font>
      <protection locked="0" hidden="0"/>
    </dxf>
    <dxf>
      <font>
        <strike val="0"/>
        <outline val="0"/>
        <shadow val="0"/>
        <u val="none"/>
        <vertAlign val="baseline"/>
        <sz val="10"/>
        <color theme="1"/>
        <name val="Calibri"/>
        <family val="2"/>
        <scheme val="minor"/>
      </font>
      <protection locked="0" hidden="0"/>
    </dxf>
    <dxf>
      <font>
        <strike val="0"/>
        <outline val="0"/>
        <shadow val="0"/>
        <u val="none"/>
        <vertAlign val="baseline"/>
        <sz val="10"/>
        <color theme="1"/>
        <name val="Calibri"/>
        <family val="2"/>
        <scheme val="minor"/>
      </font>
      <protection locked="0" hidden="0"/>
    </dxf>
    <dxf>
      <alignment horizontal="center" vertical="center" textRotation="0" wrapText="1" indent="0" justifyLastLine="0" shrinkToFit="0" readingOrder="0"/>
      <protection locked="1" hidden="0"/>
    </dxf>
    <dxf>
      <font>
        <color theme="0"/>
      </font>
      <fill>
        <patternFill>
          <bgColor theme="0"/>
        </patternFill>
      </fill>
    </dxf>
    <dxf>
      <font>
        <color theme="0"/>
      </font>
      <fill>
        <patternFill>
          <bgColor theme="0"/>
        </patternFill>
      </fill>
    </dxf>
    <dxf>
      <font>
        <strike val="0"/>
        <outline val="0"/>
        <shadow val="0"/>
        <u val="none"/>
        <vertAlign val="baseline"/>
        <sz val="10"/>
        <color theme="1"/>
        <name val="Calibri"/>
        <family val="2"/>
        <scheme val="minor"/>
      </font>
      <alignment horizontal="center" vertical="center" textRotation="0" wrapText="1" indent="0" justifyLastLine="0" shrinkToFit="0" readingOrder="0"/>
      <protection locked="0" hidden="0"/>
    </dxf>
    <dxf>
      <font>
        <strike val="0"/>
        <outline val="0"/>
        <shadow val="0"/>
        <u val="none"/>
        <vertAlign val="baseline"/>
        <sz val="10"/>
        <color theme="1"/>
        <name val="Calibri"/>
        <family val="2"/>
        <scheme val="minor"/>
      </font>
      <alignment vertical="center" textRotation="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1" indent="0" justifyLastLine="0" shrinkToFit="0" readingOrder="0"/>
      <protection locked="0" hidden="0"/>
    </dxf>
    <dxf>
      <font>
        <strike val="0"/>
        <outline val="0"/>
        <shadow val="0"/>
        <u val="none"/>
        <vertAlign val="baseline"/>
        <sz val="10"/>
        <color theme="1"/>
        <name val="Calibri"/>
        <family val="2"/>
        <scheme val="minor"/>
      </font>
      <alignment vertical="center" textRotation="0" indent="0" justifyLastLine="0" shrinkToFit="0" readingOrder="0"/>
      <protection locked="0" hidden="0"/>
    </dxf>
    <dxf>
      <font>
        <strike val="0"/>
        <outline val="0"/>
        <shadow val="0"/>
        <u val="none"/>
        <vertAlign val="baseline"/>
        <sz val="10"/>
        <color theme="1"/>
        <name val="Calibri"/>
        <family val="2"/>
        <scheme val="minor"/>
      </font>
      <alignment vertical="center" textRotation="0" indent="0" justifyLastLine="0" shrinkToFit="0" readingOrder="0"/>
      <protection locked="0" hidden="0"/>
    </dxf>
    <dxf>
      <font>
        <strike val="0"/>
        <outline val="0"/>
        <shadow val="0"/>
        <u val="none"/>
        <vertAlign val="baseline"/>
        <sz val="10"/>
        <color theme="1"/>
        <name val="Calibri"/>
        <family val="2"/>
        <scheme val="minor"/>
      </font>
      <alignment horizontal="left" vertical="center" textRotation="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numFmt numFmtId="0" formatCode="General"/>
      <alignment horizontal="center" vertical="center" textRotation="0" wrapText="1" indent="0" justifyLastLine="0" shrinkToFit="0" readingOrder="0"/>
      <protection locked="1" hidden="0"/>
    </dxf>
    <dxf>
      <font>
        <strike val="0"/>
        <outline val="0"/>
        <shadow val="0"/>
        <u val="none"/>
        <vertAlign val="baseline"/>
        <sz val="10"/>
        <color theme="1"/>
        <name val="Calibri"/>
        <family val="2"/>
        <scheme val="minor"/>
      </font>
      <alignment horizontal="center" vertical="center" textRotation="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1" indent="0" justifyLastLine="0" shrinkToFit="0" readingOrder="0"/>
      <protection locked="0" hidden="0"/>
    </dxf>
    <dxf>
      <font>
        <strike val="0"/>
        <outline val="0"/>
        <shadow val="0"/>
        <u val="none"/>
        <vertAlign val="baseline"/>
        <sz val="10"/>
        <color theme="1"/>
        <name val="Calibri"/>
        <family val="2"/>
        <scheme val="minor"/>
      </font>
      <alignment vertical="center" textRotation="0" indent="0" justifyLastLine="0" shrinkToFit="0" readingOrder="0"/>
      <protection locked="0" hidden="0"/>
    </dxf>
    <dxf>
      <alignment horizontal="center" vertical="center" textRotation="0" wrapText="1" indent="0" justifyLastLine="0" shrinkToFit="0" readingOrder="0"/>
      <protection locked="1" hidden="0"/>
    </dxf>
    <dxf>
      <font>
        <color theme="0"/>
      </font>
      <fill>
        <patternFill>
          <bgColor theme="0"/>
        </patternFill>
      </fill>
    </dxf>
    <dxf>
      <font>
        <color theme="0"/>
      </font>
      <fill>
        <patternFill>
          <bgColor theme="0"/>
        </patternFill>
      </fill>
    </dxf>
    <dxf>
      <font>
        <strike val="0"/>
        <outline val="0"/>
        <shadow val="0"/>
        <vertAlign val="baseline"/>
        <sz val="10"/>
        <name val="Calibri"/>
        <family val="2"/>
        <scheme val="minor"/>
      </font>
      <alignment horizontal="left" vertical="center" textRotation="0" wrapText="1" indent="0" justifyLastLine="0" shrinkToFit="0" readingOrder="0"/>
      <protection locked="0" hidden="0"/>
    </dxf>
    <dxf>
      <font>
        <strike val="0"/>
        <outline val="0"/>
        <shadow val="0"/>
        <vertAlign val="baseline"/>
        <sz val="10"/>
        <name val="Calibri"/>
        <family val="2"/>
        <scheme val="minor"/>
      </font>
      <alignment horizontal="center" vertical="center" textRotation="0" wrapText="0" indent="0" justifyLastLine="0" shrinkToFit="0" readingOrder="0"/>
      <protection locked="0" hidden="0"/>
    </dxf>
    <dxf>
      <font>
        <strike val="0"/>
        <outline val="0"/>
        <shadow val="0"/>
        <vertAlign val="baseline"/>
        <sz val="10"/>
        <name val="Calibri"/>
        <family val="2"/>
        <scheme val="minor"/>
      </font>
      <alignment horizontal="center" vertical="center" textRotation="0" wrapText="0" indent="0" justifyLastLine="0" shrinkToFit="0" readingOrder="0"/>
      <protection locked="0" hidden="0"/>
    </dxf>
    <dxf>
      <font>
        <strike val="0"/>
        <outline val="0"/>
        <shadow val="0"/>
        <vertAlign val="baseline"/>
        <sz val="10"/>
        <name val="Calibri"/>
        <family val="2"/>
        <scheme val="minor"/>
      </font>
      <alignment vertical="center" textRotation="0" wrapText="0" indent="0" justifyLastLine="0" shrinkToFit="0" readingOrder="0"/>
      <protection locked="0" hidden="0"/>
    </dxf>
    <dxf>
      <alignment horizontal="center" vertical="center" textRotation="0" wrapText="1" indent="0" justifyLastLine="0" shrinkToFit="0" readingOrder="0"/>
      <protection locked="1" hidden="0"/>
    </dxf>
    <dxf>
      <font>
        <strike val="0"/>
        <outline val="0"/>
        <shadow val="0"/>
        <vertAlign val="baseline"/>
        <sz val="10"/>
        <name val="Calibri"/>
        <family val="2"/>
        <scheme val="minor"/>
      </font>
      <alignment horizontal="center" vertical="center" textRotation="0" indent="0" justifyLastLine="0" shrinkToFit="0" readingOrder="0"/>
      <protection locked="0" hidden="0"/>
    </dxf>
    <dxf>
      <font>
        <strike val="0"/>
        <outline val="0"/>
        <shadow val="0"/>
        <vertAlign val="baseline"/>
        <sz val="10"/>
        <name val="Calibri"/>
        <family val="2"/>
        <scheme val="minor"/>
      </font>
      <alignment vertical="center" textRotation="0" indent="0" justifyLastLine="0" shrinkToFit="0" readingOrder="0"/>
      <protection locked="0" hidden="0"/>
    </dxf>
    <dxf>
      <font>
        <strike val="0"/>
        <outline val="0"/>
        <shadow val="0"/>
        <vertAlign val="baseline"/>
        <sz val="10"/>
        <name val="Calibri"/>
        <family val="2"/>
        <scheme val="minor"/>
      </font>
      <alignment vertical="center" textRotation="0" indent="0" justifyLastLine="0" shrinkToFit="0" readingOrder="0"/>
      <protection locked="0" hidden="0"/>
    </dxf>
    <dxf>
      <font>
        <strike val="0"/>
        <outline val="0"/>
        <shadow val="0"/>
        <vertAlign val="baseline"/>
        <sz val="10"/>
        <name val="Calibri"/>
        <family val="2"/>
        <scheme val="minor"/>
      </font>
      <alignment horizontal="center" vertical="center" textRotation="0" wrapText="0" indent="0" justifyLastLine="0" shrinkToFit="0" readingOrder="0"/>
      <protection locked="0" hidden="0"/>
    </dxf>
    <dxf>
      <font>
        <strike val="0"/>
        <outline val="0"/>
        <shadow val="0"/>
        <vertAlign val="baseline"/>
        <sz val="10"/>
        <name val="Calibri"/>
        <family val="2"/>
        <scheme val="minor"/>
      </font>
      <alignment horizontal="center" vertical="center" textRotation="0" wrapText="0" indent="0" justifyLastLine="0" shrinkToFit="0" readingOrder="0"/>
      <protection locked="0" hidden="0"/>
    </dxf>
    <dxf>
      <font>
        <strike val="0"/>
        <outline val="0"/>
        <shadow val="0"/>
        <vertAlign val="baseline"/>
        <sz val="10"/>
        <name val="Calibri"/>
        <family val="2"/>
        <scheme val="minor"/>
      </font>
      <alignment horizontal="center" vertical="center" textRotation="0" wrapText="0" indent="0" justifyLastLine="0" shrinkToFit="0" readingOrder="0"/>
      <protection locked="0" hidden="0"/>
    </dxf>
    <dxf>
      <font>
        <strike val="0"/>
        <outline val="0"/>
        <shadow val="0"/>
        <vertAlign val="baseline"/>
        <sz val="10"/>
        <name val="Calibri"/>
        <family val="2"/>
        <scheme val="minor"/>
      </font>
      <alignment horizontal="center" vertical="center" textRotation="0" wrapText="0" indent="0" justifyLastLine="0" shrinkToFit="0" readingOrder="0"/>
      <protection locked="0" hidden="0"/>
    </dxf>
    <dxf>
      <font>
        <strike val="0"/>
        <outline val="0"/>
        <shadow val="0"/>
        <vertAlign val="baseline"/>
        <sz val="10"/>
        <name val="Calibri"/>
        <family val="2"/>
        <scheme val="minor"/>
      </font>
      <alignment horizontal="center" vertical="center" textRotation="0" indent="0" justifyLastLine="0" shrinkToFit="0" readingOrder="0"/>
      <protection locked="0" hidden="0"/>
    </dxf>
    <dxf>
      <font>
        <strike val="0"/>
        <outline val="0"/>
        <shadow val="0"/>
        <vertAlign val="baseline"/>
        <sz val="10"/>
        <name val="Calibri"/>
        <family val="2"/>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protection locked="1" hidden="0"/>
    </dxf>
    <dxf>
      <font>
        <strike val="0"/>
        <outline val="0"/>
        <shadow val="0"/>
        <vertAlign val="baseline"/>
        <sz val="10"/>
        <name val="Calibri"/>
        <family val="2"/>
        <scheme val="minor"/>
      </font>
      <alignment horizontal="center" vertical="center" textRotation="0" indent="0" justifyLastLine="0" shrinkToFit="0" readingOrder="0"/>
      <protection locked="0" hidden="0"/>
    </dxf>
    <dxf>
      <font>
        <strike val="0"/>
        <outline val="0"/>
        <shadow val="0"/>
        <vertAlign val="baseline"/>
        <sz val="10"/>
        <name val="Calibri"/>
        <family val="2"/>
        <scheme val="minor"/>
      </font>
      <alignment horizontal="center" vertical="center" textRotation="0" indent="0" justifyLastLine="0" shrinkToFit="0" readingOrder="0"/>
      <protection locked="0" hidden="0"/>
    </dxf>
    <dxf>
      <font>
        <strike val="0"/>
        <outline val="0"/>
        <shadow val="0"/>
        <vertAlign val="baseline"/>
        <sz val="10"/>
        <name val="Calibri"/>
        <family val="2"/>
        <scheme val="minor"/>
      </font>
      <alignment vertical="center" textRotation="0" indent="0" justifyLastLine="0" shrinkToFit="0" readingOrder="0"/>
      <protection locked="0" hidden="0"/>
    </dxf>
    <dxf>
      <alignment horizontal="center" vertical="center" textRotation="0" wrapText="1" indent="0" justifyLastLine="0" shrinkToFit="0" readingOrder="0"/>
      <protection locked="1" hidden="0"/>
    </dxf>
    <dxf>
      <font>
        <color theme="0"/>
      </font>
      <fill>
        <patternFill>
          <bgColor theme="0"/>
        </patternFill>
      </fill>
    </dxf>
    <dxf>
      <font>
        <color theme="0"/>
      </font>
      <fill>
        <patternFill>
          <bgColor theme="0"/>
        </patternFill>
      </fill>
    </dxf>
    <dxf>
      <font>
        <strike val="0"/>
        <outline val="0"/>
        <shadow val="0"/>
        <vertAlign val="baseline"/>
        <sz val="10"/>
        <name val="Calibri"/>
        <family val="2"/>
        <scheme val="minor"/>
      </font>
      <alignment horizontal="center" vertical="center" textRotation="0" wrapText="0" indent="0" justifyLastLine="0" shrinkToFit="0" readingOrder="0"/>
      <protection locked="0" hidden="0"/>
    </dxf>
    <dxf>
      <font>
        <strike val="0"/>
        <outline val="0"/>
        <shadow val="0"/>
        <vertAlign val="baseline"/>
        <sz val="10"/>
        <name val="Calibri"/>
        <family val="2"/>
        <scheme val="minor"/>
      </font>
      <alignment horizontal="center" vertical="center" textRotation="0" wrapText="0" indent="0" justifyLastLine="0" shrinkToFit="0" readingOrder="0"/>
      <protection locked="0" hidden="0"/>
    </dxf>
    <dxf>
      <font>
        <strike val="0"/>
        <outline val="0"/>
        <shadow val="0"/>
        <vertAlign val="baseline"/>
        <sz val="10"/>
        <name val="Calibri"/>
        <family val="2"/>
        <scheme val="minor"/>
      </font>
      <alignment horizontal="general" vertical="center" textRotation="0" wrapText="0" indent="0" justifyLastLine="0" shrinkToFit="0" readingOrder="0"/>
      <protection locked="0" hidden="0"/>
    </dxf>
    <dxf>
      <font>
        <strike val="0"/>
        <outline val="0"/>
        <shadow val="0"/>
        <vertAlign val="baseline"/>
        <sz val="10"/>
        <name val="Calibri"/>
        <family val="2"/>
        <scheme val="minor"/>
      </font>
      <alignment horizontal="center" vertical="center" textRotation="0" wrapText="0" indent="0" justifyLastLine="0" shrinkToFit="0" readingOrder="0"/>
      <protection locked="0" hidden="0"/>
    </dxf>
    <dxf>
      <font>
        <strike val="0"/>
        <outline val="0"/>
        <shadow val="0"/>
        <vertAlign val="baseline"/>
        <sz val="10"/>
        <name val="Calibri"/>
        <family val="2"/>
        <scheme val="minor"/>
      </font>
      <alignment vertical="center" textRotation="0" wrapText="0" indent="0" justifyLastLine="0" shrinkToFit="0" readingOrder="0"/>
      <protection locked="0" hidden="0"/>
    </dxf>
    <dxf>
      <alignment horizontal="center" vertical="center" textRotation="0" wrapText="1" indent="0" justifyLastLine="0" shrinkToFit="0" readingOrder="0"/>
      <protection locked="1" hidden="0"/>
    </dxf>
    <dxf>
      <font>
        <strike val="0"/>
        <outline val="0"/>
        <shadow val="0"/>
        <vertAlign val="baseline"/>
        <sz val="10"/>
        <name val="Calibri"/>
        <family val="2"/>
        <scheme val="minor"/>
      </font>
      <alignment vertical="center" textRotation="0" wrapText="0" indent="0" justifyLastLine="0" shrinkToFit="0" readingOrder="0"/>
      <protection locked="0" hidden="0"/>
    </dxf>
    <dxf>
      <font>
        <strike val="0"/>
        <outline val="0"/>
        <shadow val="0"/>
        <vertAlign val="baseline"/>
        <sz val="10"/>
        <name val="Calibri"/>
        <family val="2"/>
        <scheme val="minor"/>
      </font>
      <alignment vertical="center" textRotation="0" wrapText="0" indent="0" justifyLastLine="0" shrinkToFit="0" readingOrder="0"/>
      <protection locked="0" hidden="0"/>
    </dxf>
    <dxf>
      <font>
        <strike val="0"/>
        <outline val="0"/>
        <shadow val="0"/>
        <vertAlign val="baseline"/>
        <sz val="10"/>
        <name val="Calibri"/>
        <family val="2"/>
        <scheme val="minor"/>
      </font>
      <alignment vertical="center" textRotation="0" wrapText="0" indent="0" justifyLastLine="0" shrinkToFit="0" readingOrder="0"/>
      <protection locked="0" hidden="0"/>
    </dxf>
    <dxf>
      <font>
        <strike val="0"/>
        <outline val="0"/>
        <shadow val="0"/>
        <vertAlign val="baseline"/>
        <sz val="10"/>
        <name val="Calibri"/>
        <family val="2"/>
        <scheme val="minor"/>
      </font>
      <alignment vertical="center" textRotation="0" wrapText="0" indent="0" justifyLastLine="0" shrinkToFit="0" readingOrder="0"/>
      <protection locked="0" hidden="0"/>
    </dxf>
    <dxf>
      <alignment horizontal="center" vertical="center"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general" vertical="center" textRotation="0" wrapText="0"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0"/>
        <color rgb="FF000000"/>
        <name val="Calibri"/>
        <family val="2"/>
        <scheme val="none"/>
      </font>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strike val="0"/>
        <outline val="0"/>
        <shadow val="0"/>
        <u val="none"/>
        <vertAlign val="baseline"/>
        <sz val="10"/>
        <color theme="1"/>
        <name val="Calibri"/>
        <family val="2"/>
        <scheme val="minor"/>
      </font>
      <alignment horizontal="general" vertical="center" textRotation="0" wrapText="0" indent="0" justifyLastLine="0" shrinkToFit="0" readingOrder="0"/>
      <protection locked="0" hidden="0"/>
    </dxf>
    <dxf>
      <font>
        <b val="0"/>
        <strike val="0"/>
        <outline val="0"/>
        <shadow val="0"/>
        <u val="none"/>
        <vertAlign val="baseline"/>
        <sz val="10"/>
        <color theme="1"/>
        <name val="Calibri"/>
        <family val="2"/>
        <scheme val="minor"/>
      </font>
      <alignment horizontal="center" vertical="center" textRotation="0" wrapText="0" indent="0" justifyLastLine="0" shrinkToFit="0" readingOrder="0"/>
      <protection locked="1" hidden="0"/>
    </dxf>
    <dxf>
      <alignment horizontal="general" vertical="center" textRotation="0" wrapText="0" indent="0" justifyLastLine="0" shrinkToFit="0" readingOrder="0"/>
      <protection locked="0" hidden="0"/>
    </dxf>
    <dxf>
      <protection locked="1" hidden="0"/>
    </dxf>
    <dxf>
      <numFmt numFmtId="0" formatCode="General"/>
      <alignment horizontal="general" vertical="center" textRotation="0" indent="0" justifyLastLine="0" shrinkToFit="0" readingOrder="0"/>
      <protection locked="0" hidden="0"/>
    </dxf>
    <dxf>
      <font>
        <strike val="0"/>
        <outline val="0"/>
        <shadow val="0"/>
        <u val="none"/>
        <vertAlign val="baseline"/>
        <sz val="10"/>
        <color theme="1"/>
        <name val="Calibri"/>
        <family val="2"/>
        <scheme val="minor"/>
      </font>
      <alignment horizontal="general" vertical="center" textRotation="0" wrapText="1" indent="0" justifyLastLine="0" shrinkToFit="0" readingOrder="0"/>
      <protection locked="0" hidden="0"/>
    </dxf>
    <dxf>
      <alignment horizontal="center" vertical="center" textRotation="0" wrapText="0" indent="0" justifyLastLine="0" shrinkToFit="0" readingOrder="0"/>
      <protection locked="0" hidden="0"/>
    </dxf>
    <dxf>
      <alignment horizontal="general"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general" vertical="center" textRotation="0" indent="0" justifyLastLine="0" shrinkToFit="0" readingOrder="0"/>
      <protection locked="0" hidden="0"/>
    </dxf>
    <dxf>
      <alignment horizontal="center" vertical="center" textRotation="0" wrapText="0" indent="0" justifyLastLine="0" shrinkToFit="0" readingOrder="0"/>
      <protection locked="0" hidden="0"/>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b/>
        <i val="0"/>
        <color rgb="FFFF0000"/>
      </font>
    </dxf>
    <dxf>
      <font>
        <b/>
        <i val="0"/>
        <color rgb="FFFF0000"/>
      </font>
    </dxf>
    <dxf>
      <font>
        <sz val="9"/>
        <color theme="8"/>
      </font>
      <alignment horizontal="center" vertical="center" textRotation="0" wrapText="1" indent="0" justifyLastLine="0" shrinkToFit="0" readingOrder="0"/>
      <border diagonalUp="0" diagonalDown="0" outline="0">
        <left/>
        <right style="thin">
          <color auto="1"/>
        </right>
        <top/>
        <bottom/>
      </border>
      <protection locked="1" hidden="0"/>
    </dxf>
    <dxf>
      <font>
        <strike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alignment horizontal="left" vertical="top" textRotation="0" wrapText="1" indent="0" justifyLastLine="0" shrinkToFit="0" readingOrder="0"/>
      <protection locked="0" hidden="0"/>
    </dxf>
    <dxf>
      <font>
        <strike val="0"/>
        <outline val="0"/>
        <shadow val="0"/>
        <u val="none"/>
        <vertAlign val="baseline"/>
        <sz val="11"/>
        <color theme="8"/>
        <name val="Calibri"/>
        <family val="2"/>
        <scheme val="minor"/>
      </font>
      <protection locked="0" hidden="0"/>
    </dxf>
    <dxf>
      <font>
        <sz val="9"/>
        <color theme="8"/>
      </font>
      <numFmt numFmtId="0" formatCode="General"/>
      <alignment horizontal="center" vertical="center" textRotation="0" wrapText="0" indent="0" justifyLastLine="0" shrinkToFit="0" readingOrder="0"/>
      <protection locked="1" hidden="0"/>
    </dxf>
    <dxf>
      <font>
        <strike val="0"/>
        <outline val="0"/>
        <shadow val="0"/>
        <u val="none"/>
        <vertAlign val="baseline"/>
        <sz val="10"/>
        <color theme="1"/>
        <name val="Calibri"/>
        <family val="2"/>
        <scheme val="minor"/>
      </font>
      <alignment horizontal="left" vertical="top" textRotation="0" wrapText="1" indent="0" justifyLastLine="0" shrinkToFit="0" readingOrder="0"/>
      <protection locked="0" hidden="0"/>
    </dxf>
    <dxf>
      <border diagonalUp="0" diagonalDown="0">
        <top/>
        <bottom/>
      </border>
    </dxf>
    <dxf>
      <alignment horizontal="left" vertical="top" textRotation="0" wrapText="1" indent="0" justifyLastLine="0" shrinkToFit="0" readingOrder="0"/>
      <protection locked="0" hidden="0"/>
    </dxf>
    <dxf>
      <font>
        <sz val="9"/>
        <color theme="8"/>
      </font>
      <alignment horizontal="center" vertical="center" textRotation="0" wrapText="1" indent="0" justifyLastLine="0" shrinkToFit="0" readingOrder="0"/>
      <border diagonalUp="0" diagonalDown="0" outline="0">
        <left/>
        <right style="thin">
          <color auto="1"/>
        </right>
        <top/>
        <bottom/>
      </border>
      <protection locked="1" hidden="0"/>
    </dxf>
    <dxf>
      <font>
        <strike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alignment horizontal="left" vertical="top" textRotation="0" wrapText="1" indent="0" justifyLastLine="0" shrinkToFit="0" readingOrder="0"/>
      <protection locked="0" hidden="0"/>
    </dxf>
    <dxf>
      <font>
        <strike val="0"/>
        <outline val="0"/>
        <shadow val="0"/>
        <u val="none"/>
        <vertAlign val="baseline"/>
        <sz val="11"/>
        <color theme="8"/>
        <name val="Calibri"/>
        <family val="2"/>
        <scheme val="minor"/>
      </font>
      <protection locked="0" hidden="0"/>
    </dxf>
    <dxf>
      <font>
        <b/>
        <i val="0"/>
        <strike val="0"/>
        <condense val="0"/>
        <extend val="0"/>
        <outline val="0"/>
        <shadow val="0"/>
        <u val="none"/>
        <vertAlign val="baseline"/>
        <sz val="9"/>
        <color theme="8"/>
        <name val="Calibri"/>
        <family val="2"/>
        <scheme val="minor"/>
      </font>
      <alignment horizontal="center" vertical="center" textRotation="0" wrapText="0" indent="0" justifyLastLine="0" shrinkToFit="0" readingOrder="0"/>
      <protection locked="0" hidden="0"/>
    </dxf>
    <dxf>
      <font>
        <sz val="9"/>
        <color theme="8"/>
      </font>
      <numFmt numFmtId="0" formatCode="General"/>
      <alignment horizontal="center" vertical="center" textRotation="0" wrapText="1" indent="0" justifyLastLine="0" shrinkToFit="0" readingOrder="0"/>
      <protection locked="1" hidden="0"/>
    </dxf>
    <dxf>
      <font>
        <b/>
        <i val="0"/>
        <strike val="0"/>
        <condense val="0"/>
        <extend val="0"/>
        <outline val="0"/>
        <shadow val="0"/>
        <u val="none"/>
        <vertAlign val="baseline"/>
        <sz val="10"/>
        <color theme="1"/>
        <name val="Calibri"/>
        <family val="2"/>
        <scheme val="minor"/>
      </font>
      <alignment horizontal="left" vertical="bottom" textRotation="0" wrapText="1" indent="0" justifyLastLine="0" shrinkToFit="0" readingOrder="0"/>
      <protection locked="1" hidden="0"/>
    </dxf>
    <dxf>
      <font>
        <strike val="0"/>
        <outline val="0"/>
        <shadow val="0"/>
        <u val="none"/>
        <vertAlign val="baseline"/>
        <sz val="10"/>
        <color theme="1"/>
        <name val="Calibri"/>
        <family val="2"/>
        <scheme val="minor"/>
      </font>
      <alignment horizontal="left" vertical="center" textRotation="0" wrapText="1" indent="0" justifyLastLine="0" shrinkToFit="0" readingOrder="0"/>
      <protection locked="0" hidden="0"/>
    </dxf>
    <dxf>
      <font>
        <b/>
      </font>
      <protection locked="0" hidden="0"/>
    </dxf>
    <dxf>
      <border diagonalUp="0" diagonalDown="0">
        <top/>
        <bottom/>
      </border>
    </dxf>
    <dxf>
      <alignment horizontal="left" vertical="top" textRotation="0" wrapText="1" indent="0" justifyLastLine="0" shrinkToFit="0" readingOrder="0"/>
      <protection locked="0" hidden="0"/>
    </dxf>
    <dxf>
      <font>
        <sz val="9"/>
        <color theme="8"/>
      </font>
      <alignment horizontal="center" vertical="center" textRotation="0" wrapText="1" indent="0" justifyLastLine="0" shrinkToFit="0" readingOrder="0"/>
      <border diagonalUp="0" diagonalDown="0" outline="0">
        <left/>
        <right style="thin">
          <color auto="1"/>
        </right>
        <top/>
        <bottom/>
      </border>
      <protection locked="1" hidden="0"/>
    </dxf>
    <dxf>
      <font>
        <strike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alignment horizontal="left" vertical="top" textRotation="0" wrapText="1" indent="0" justifyLastLine="0" shrinkToFit="0" readingOrder="0"/>
      <protection locked="0" hidden="0"/>
    </dxf>
    <dxf>
      <font>
        <strike val="0"/>
        <outline val="0"/>
        <shadow val="0"/>
        <u val="none"/>
        <vertAlign val="baseline"/>
        <sz val="11"/>
        <color theme="8"/>
        <name val="Calibri"/>
        <family val="2"/>
        <scheme val="minor"/>
      </font>
    </dxf>
    <dxf>
      <font>
        <b/>
        <i val="0"/>
        <color rgb="FFFF0000"/>
      </font>
    </dxf>
    <dxf>
      <font>
        <b/>
        <i val="0"/>
        <color rgb="FFFF0000"/>
      </font>
    </dxf>
    <dxf>
      <font>
        <b/>
        <i val="0"/>
        <color rgb="FFFF0000"/>
      </font>
    </dxf>
    <dxf>
      <font>
        <b/>
        <i val="0"/>
        <color rgb="FFFF0000"/>
      </font>
    </dxf>
    <dxf>
      <font>
        <strike val="0"/>
        <outline val="0"/>
        <shadow val="0"/>
        <u val="none"/>
        <vertAlign val="baseline"/>
        <sz val="11"/>
        <color theme="8"/>
        <name val="Calibri"/>
        <family val="2"/>
        <scheme val="minor"/>
      </font>
      <numFmt numFmtId="0" formatCode="Genera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left" vertical="center" textRotation="0" wrapText="1" indent="0" justifyLastLine="0" shrinkToFit="0" readingOrder="0"/>
      <protection locked="0" hidden="0"/>
    </dxf>
    <dxf>
      <font>
        <b val="0"/>
        <strike val="0"/>
        <outline val="0"/>
        <shadow val="0"/>
        <u val="none"/>
        <vertAlign val="baseline"/>
        <sz val="10"/>
        <color theme="1"/>
        <name val="Calibri"/>
        <family val="2"/>
        <scheme val="minor"/>
      </font>
      <alignment horizontal="left" vertical="center" textRotation="0" wrapText="1" indent="0" justifyLastLine="0" shrinkToFit="0" readingOrder="0"/>
      <protection locked="0" hidden="0"/>
    </dxf>
    <dxf>
      <font>
        <b val="0"/>
        <strike val="0"/>
        <outline val="0"/>
        <shadow val="0"/>
        <u val="none"/>
        <vertAlign val="baseline"/>
        <sz val="10"/>
        <color theme="1"/>
        <name val="Calibri"/>
        <family val="2"/>
        <scheme val="minor"/>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solid">
          <fgColor theme="0" tint="-0.14999847407452621"/>
          <bgColor theme="0" tint="-0.1499984740745262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solid">
          <fgColor theme="0" tint="-0.14999847407452621"/>
          <bgColor theme="0" tint="-0.14999847407452621"/>
        </patternFill>
      </fill>
      <alignment horizontal="center" vertical="center" textRotation="0" wrapText="1" indent="0" justifyLastLine="0" shrinkToFit="0" readingOrder="0"/>
      <protection locked="0" hidden="0"/>
    </dxf>
    <dxf>
      <font>
        <strike val="0"/>
        <outline val="0"/>
        <shadow val="0"/>
        <u val="none"/>
        <vertAlign val="baseline"/>
        <sz val="11"/>
        <name val="Calibri"/>
        <family val="2"/>
        <scheme val="minor"/>
      </font>
      <protection locked="0" hidden="0"/>
    </dxf>
    <dxf>
      <alignment horizontal="center" vertical="center" textRotation="0" wrapText="1" indent="0" justifyLastLine="0" shrinkToFit="0" readingOrder="0"/>
      <protection locked="1" hidden="0"/>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color rgb="FFFFC000"/>
      </font>
      <fill>
        <patternFill>
          <bgColor theme="5"/>
        </patternFill>
      </fill>
    </dxf>
    <dxf>
      <font>
        <b/>
        <i val="0"/>
        <color rgb="FFFF0000"/>
      </font>
    </dxf>
    <dxf>
      <font>
        <sz val="9"/>
        <color theme="8"/>
      </font>
      <alignment horizontal="center" vertical="center" textRotation="0" wrapText="1" indent="0" justifyLastLine="0" shrinkToFit="0" readingOrder="0"/>
      <border diagonalUp="0" diagonalDown="0" outline="0">
        <left/>
        <right style="thin">
          <color auto="1"/>
        </right>
        <top/>
        <bottom/>
      </border>
      <protection locked="1" hidden="0"/>
    </dxf>
    <dxf>
      <font>
        <strike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alignment horizontal="left" vertical="top" textRotation="0" wrapText="1" indent="0" justifyLastLine="0" shrinkToFit="0" readingOrder="0"/>
      <protection locked="0" hidden="0"/>
    </dxf>
    <dxf>
      <alignment vertical="center" textRotation="0" wrapText="0" indent="0" justifyLastLine="0" shrinkToFit="0" readingOrder="0"/>
      <protection locked="1" hidden="0"/>
    </dxf>
    <dxf>
      <border diagonalUp="0" diagonalDown="0">
        <left/>
        <right style="thin">
          <color indexed="64"/>
        </right>
        <top/>
        <bottom/>
      </border>
      <protection locked="1" hidden="0"/>
    </dxf>
    <dxf>
      <font>
        <strike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left style="thin">
          <color indexed="64"/>
        </left>
        <right/>
        <top style="thin">
          <color auto="1"/>
        </top>
        <bottom/>
        <vertical/>
        <horizontal/>
      </border>
      <protection locked="0" hidden="0"/>
    </dxf>
    <dxf>
      <protection locked="0" hidden="0"/>
    </dxf>
    <dxf>
      <font>
        <strike val="0"/>
        <outline val="0"/>
        <shadow val="0"/>
        <u val="none"/>
        <vertAlign val="baseline"/>
        <sz val="11"/>
        <color theme="8"/>
        <name val="Calibri"/>
        <family val="2"/>
        <scheme val="minor"/>
      </font>
      <alignment vertical="center" textRotation="0" wrapText="0" indent="0" justifyLastLine="0" shrinkToFit="0" readingOrder="0"/>
      <protection locked="0" hidden="0"/>
    </dxf>
    <dxf>
      <border diagonalUp="0" diagonalDown="0">
        <left/>
        <right style="thin">
          <color indexed="64"/>
        </right>
        <top/>
        <bottom/>
      </border>
      <protection locked="1" hidden="0"/>
    </dxf>
    <dxf>
      <font>
        <strike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left style="thin">
          <color indexed="64"/>
        </left>
        <right/>
        <top style="thin">
          <color auto="1"/>
        </top>
        <bottom/>
        <vertical/>
        <horizontal/>
      </border>
      <protection locked="0" hidden="0"/>
    </dxf>
    <dxf>
      <protection locked="0" hidden="0"/>
    </dxf>
    <dxf>
      <font>
        <strike val="0"/>
        <outline val="0"/>
        <shadow val="0"/>
        <u val="none"/>
        <vertAlign val="baseline"/>
        <sz val="11"/>
        <color theme="8"/>
        <name val="Calibri"/>
        <family val="2"/>
        <scheme val="minor"/>
      </font>
      <alignment vertical="center" textRotation="0" wrapText="0" indent="0" justifyLastLine="0" shrinkToFit="0" readingOrder="0"/>
      <protection locked="0" hidden="0"/>
    </dxf>
    <dxf>
      <border diagonalUp="0" diagonalDown="0">
        <left/>
        <right style="thin">
          <color indexed="64"/>
        </right>
        <top/>
        <bottom/>
      </border>
      <protection locked="1" hidden="0"/>
    </dxf>
    <dxf>
      <font>
        <strike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left style="thin">
          <color indexed="64"/>
        </left>
        <right/>
        <top style="thin">
          <color auto="1"/>
        </top>
        <bottom/>
        <vertical/>
        <horizontal/>
      </border>
      <protection locked="0" hidden="0"/>
    </dxf>
    <dxf>
      <protection locked="0" hidden="0"/>
    </dxf>
    <dxf>
      <font>
        <strike val="0"/>
        <outline val="0"/>
        <shadow val="0"/>
        <u val="none"/>
        <vertAlign val="baseline"/>
        <sz val="11"/>
        <color theme="8"/>
        <name val="Calibri"/>
        <family val="2"/>
        <scheme val="minor"/>
      </font>
      <alignment vertical="center" textRotation="0" wrapText="0" indent="0" justifyLastLine="0" shrinkToFit="0" readingOrder="0"/>
      <protection locked="0" hidden="0"/>
    </dxf>
    <dxf>
      <border diagonalUp="0" diagonalDown="0">
        <left/>
        <right style="thin">
          <color indexed="64"/>
        </right>
        <top/>
        <bottom/>
      </border>
      <protection locked="0" hidden="0"/>
    </dxf>
    <dxf>
      <font>
        <strike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left style="thin">
          <color indexed="64"/>
        </left>
        <right/>
        <top style="thin">
          <color auto="1"/>
        </top>
        <bottom/>
        <vertical/>
        <horizontal/>
      </border>
      <protection locked="0" hidden="0"/>
    </dxf>
    <dxf>
      <protection locked="0" hidden="0"/>
    </dxf>
    <dxf>
      <border outline="0">
        <bottom style="thin">
          <color auto="1"/>
        </bottom>
      </border>
    </dxf>
    <dxf>
      <font>
        <sz val="9"/>
        <color theme="8"/>
      </font>
      <alignment horizontal="center" vertical="center" textRotation="0" wrapText="0" indent="0" justifyLastLine="0" shrinkToFit="0" readingOrder="0"/>
      <border diagonalUp="0" diagonalDown="0">
        <left/>
        <right style="thin">
          <color indexed="64"/>
        </right>
        <top style="thin">
          <color auto="1"/>
        </top>
        <bottom/>
        <vertical/>
        <horizontal/>
      </border>
      <protection locked="1" hidden="0"/>
    </dxf>
    <dxf>
      <font>
        <strike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bottom/>
      </border>
      <protection locked="0" hidden="0"/>
    </dxf>
    <dxf>
      <protection locked="0" hidden="0"/>
    </dxf>
    <dxf>
      <border outline="0">
        <bottom style="thin">
          <color auto="1"/>
        </bottom>
      </border>
    </dxf>
    <dxf>
      <font>
        <sz val="9"/>
        <color theme="8"/>
      </font>
      <alignment horizontal="center" vertical="center" textRotation="0" wrapText="0" indent="0" justifyLastLine="0" shrinkToFit="0" readingOrder="0"/>
      <border diagonalUp="0" diagonalDown="0">
        <left/>
        <right/>
        <top style="thin">
          <color auto="1"/>
        </top>
        <bottom style="thin">
          <color auto="1"/>
        </bottom>
        <vertical/>
        <horizontal style="thin">
          <color auto="1"/>
        </horizontal>
      </border>
      <protection locked="1" hidden="0"/>
    </dxf>
    <dxf>
      <font>
        <strike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left/>
        <right/>
        <top style="thin">
          <color auto="1"/>
        </top>
        <bottom style="thin">
          <color auto="1"/>
        </bottom>
        <vertical/>
        <horizontal style="thin">
          <color auto="1"/>
        </horizontal>
      </border>
      <protection locked="0" hidden="0"/>
    </dxf>
    <dxf>
      <border>
        <top style="thin">
          <color auto="1"/>
        </top>
      </border>
    </dxf>
    <dxf>
      <border diagonalUp="0" diagonalDown="0">
        <top/>
        <bottom style="thin">
          <color auto="1"/>
        </bottom>
      </border>
    </dxf>
    <dxf>
      <alignment horizontal="left" vertical="top" textRotation="0" wrapText="1" indent="0" justifyLastLine="0" shrinkToFit="0" readingOrder="0"/>
      <protection locked="0" hidden="0"/>
    </dxf>
    <dxf>
      <border>
        <bottom style="thin">
          <color auto="1"/>
        </bottom>
      </border>
    </dxf>
    <dxf>
      <font>
        <strike val="0"/>
        <outline val="0"/>
        <shadow val="0"/>
        <u val="none"/>
        <vertAlign val="baseline"/>
        <sz val="11"/>
        <color theme="8"/>
        <name val="Calibri"/>
        <family val="2"/>
        <scheme val="minor"/>
      </font>
      <alignment vertical="center" textRotation="0" wrapText="0" indent="0" justifyLastLine="0" shrinkToFit="0" readingOrder="0"/>
      <protection locked="0" hidden="0"/>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strike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left/>
        <right style="thin">
          <color auto="1"/>
        </right>
        <top/>
        <bottom/>
      </border>
      <protection locked="0" hidden="0"/>
    </dxf>
    <dxf>
      <font>
        <strike val="0"/>
        <outline val="0"/>
        <shadow val="0"/>
        <u val="none"/>
        <vertAlign val="baseline"/>
        <sz val="10"/>
        <color theme="1"/>
        <name val="Calibri"/>
        <family val="2"/>
        <scheme val="minor"/>
      </font>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118533</xdr:colOff>
      <xdr:row>1</xdr:row>
      <xdr:rowOff>59267</xdr:rowOff>
    </xdr:from>
    <xdr:to>
      <xdr:col>1</xdr:col>
      <xdr:colOff>868690</xdr:colOff>
      <xdr:row>2</xdr:row>
      <xdr:rowOff>7187</xdr:rowOff>
    </xdr:to>
    <xdr:pic>
      <xdr:nvPicPr>
        <xdr:cNvPr id="2" name="Imagen 1">
          <a:extLst>
            <a:ext uri="{FF2B5EF4-FFF2-40B4-BE49-F238E27FC236}">
              <a16:creationId xmlns:a16="http://schemas.microsoft.com/office/drawing/2014/main" id="{548C551C-953C-4DAB-B2AA-8F491ADC69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533" y="241300"/>
          <a:ext cx="748030" cy="2971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4233</xdr:colOff>
      <xdr:row>1</xdr:row>
      <xdr:rowOff>0</xdr:rowOff>
    </xdr:from>
    <xdr:to>
      <xdr:col>1</xdr:col>
      <xdr:colOff>762862</xdr:colOff>
      <xdr:row>2</xdr:row>
      <xdr:rowOff>57994</xdr:rowOff>
    </xdr:to>
    <xdr:pic>
      <xdr:nvPicPr>
        <xdr:cNvPr id="3" name="Imagen 2">
          <a:extLst>
            <a:ext uri="{FF2B5EF4-FFF2-40B4-BE49-F238E27FC236}">
              <a16:creationId xmlns:a16="http://schemas.microsoft.com/office/drawing/2014/main" id="{7F1C2153-4C89-4D39-91F2-97FCB78D74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466" y="182033"/>
          <a:ext cx="754396" cy="29506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376574</xdr:colOff>
      <xdr:row>2</xdr:row>
      <xdr:rowOff>74927</xdr:rowOff>
    </xdr:to>
    <xdr:pic>
      <xdr:nvPicPr>
        <xdr:cNvPr id="4" name="Imagen 3">
          <a:extLst>
            <a:ext uri="{FF2B5EF4-FFF2-40B4-BE49-F238E27FC236}">
              <a16:creationId xmlns:a16="http://schemas.microsoft.com/office/drawing/2014/main" id="{278ABE82-3B47-4957-A2AC-454316E084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180975"/>
          <a:ext cx="753326" cy="29400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757595</xdr:colOff>
      <xdr:row>2</xdr:row>
      <xdr:rowOff>115144</xdr:rowOff>
    </xdr:to>
    <xdr:pic>
      <xdr:nvPicPr>
        <xdr:cNvPr id="2" name="Imagen 1">
          <a:extLst>
            <a:ext uri="{FF2B5EF4-FFF2-40B4-BE49-F238E27FC236}">
              <a16:creationId xmlns:a16="http://schemas.microsoft.com/office/drawing/2014/main" id="{D176283D-A8F8-4632-9D63-BEA3A99B78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80975"/>
          <a:ext cx="752278" cy="29611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262787</xdr:colOff>
      <xdr:row>2</xdr:row>
      <xdr:rowOff>36520</xdr:rowOff>
    </xdr:to>
    <xdr:pic>
      <xdr:nvPicPr>
        <xdr:cNvPr id="2" name="Imagen 1">
          <a:extLst>
            <a:ext uri="{FF2B5EF4-FFF2-40B4-BE49-F238E27FC236}">
              <a16:creationId xmlns:a16="http://schemas.microsoft.com/office/drawing/2014/main" id="{8417DD64-C6D5-4D7F-BEF8-F244A46E71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267" y="182033"/>
          <a:ext cx="751224" cy="29506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33704</xdr:colOff>
      <xdr:row>0</xdr:row>
      <xdr:rowOff>55033</xdr:rowOff>
    </xdr:from>
    <xdr:to>
      <xdr:col>2</xdr:col>
      <xdr:colOff>793280</xdr:colOff>
      <xdr:row>1</xdr:row>
      <xdr:rowOff>174411</xdr:rowOff>
    </xdr:to>
    <xdr:pic>
      <xdr:nvPicPr>
        <xdr:cNvPr id="2" name="Imagen 1">
          <a:extLst>
            <a:ext uri="{FF2B5EF4-FFF2-40B4-BE49-F238E27FC236}">
              <a16:creationId xmlns:a16="http://schemas.microsoft.com/office/drawing/2014/main" id="{C81B4F08-E2B0-4AAC-B761-B197758FFE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435" y="55033"/>
          <a:ext cx="757458" cy="298317"/>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118533</xdr:colOff>
      <xdr:row>0</xdr:row>
      <xdr:rowOff>59267</xdr:rowOff>
    </xdr:from>
    <xdr:to>
      <xdr:col>2</xdr:col>
      <xdr:colOff>490862</xdr:colOff>
      <xdr:row>1</xdr:row>
      <xdr:rowOff>186050</xdr:rowOff>
    </xdr:to>
    <xdr:pic>
      <xdr:nvPicPr>
        <xdr:cNvPr id="2" name="Imagen 1">
          <a:extLst>
            <a:ext uri="{FF2B5EF4-FFF2-40B4-BE49-F238E27FC236}">
              <a16:creationId xmlns:a16="http://schemas.microsoft.com/office/drawing/2014/main" id="{5A22E1EF-4B78-41CB-B746-03E9CC4887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7150"/>
          <a:ext cx="751210" cy="294002"/>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757564</xdr:colOff>
      <xdr:row>2</xdr:row>
      <xdr:rowOff>74927</xdr:rowOff>
    </xdr:to>
    <xdr:pic>
      <xdr:nvPicPr>
        <xdr:cNvPr id="3" name="Imagen 2">
          <a:extLst>
            <a:ext uri="{FF2B5EF4-FFF2-40B4-BE49-F238E27FC236}">
              <a16:creationId xmlns:a16="http://schemas.microsoft.com/office/drawing/2014/main" id="{102EE7ED-18A5-4875-A8BE-2933E42904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82033"/>
          <a:ext cx="751215" cy="29506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752275</xdr:colOff>
      <xdr:row>2</xdr:row>
      <xdr:rowOff>74927</xdr:rowOff>
    </xdr:to>
    <xdr:pic>
      <xdr:nvPicPr>
        <xdr:cNvPr id="3" name="Imagen 2">
          <a:extLst>
            <a:ext uri="{FF2B5EF4-FFF2-40B4-BE49-F238E27FC236}">
              <a16:creationId xmlns:a16="http://schemas.microsoft.com/office/drawing/2014/main" id="{3DBD4CD1-500A-4F01-B679-4E244A3985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762000"/>
          <a:ext cx="753328" cy="294002"/>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751219</xdr:colOff>
      <xdr:row>2</xdr:row>
      <xdr:rowOff>74927</xdr:rowOff>
    </xdr:to>
    <xdr:pic>
      <xdr:nvPicPr>
        <xdr:cNvPr id="2" name="Imagen 1">
          <a:extLst>
            <a:ext uri="{FF2B5EF4-FFF2-40B4-BE49-F238E27FC236}">
              <a16:creationId xmlns:a16="http://schemas.microsoft.com/office/drawing/2014/main" id="{4DE02E56-67B3-4F69-AAF1-6BBE6A9A36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143" y="176893"/>
          <a:ext cx="754393" cy="292641"/>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751217</xdr:colOff>
      <xdr:row>2</xdr:row>
      <xdr:rowOff>74927</xdr:rowOff>
    </xdr:to>
    <xdr:pic>
      <xdr:nvPicPr>
        <xdr:cNvPr id="2" name="Imagen 1">
          <a:extLst>
            <a:ext uri="{FF2B5EF4-FFF2-40B4-BE49-F238E27FC236}">
              <a16:creationId xmlns:a16="http://schemas.microsoft.com/office/drawing/2014/main" id="{1DEDBC7D-6FBF-465A-9E7B-5ADA6A618C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80975"/>
          <a:ext cx="751214" cy="294002"/>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753341</xdr:colOff>
      <xdr:row>2</xdr:row>
      <xdr:rowOff>115144</xdr:rowOff>
    </xdr:to>
    <xdr:pic>
      <xdr:nvPicPr>
        <xdr:cNvPr id="2" name="Imagen 1">
          <a:extLst>
            <a:ext uri="{FF2B5EF4-FFF2-40B4-BE49-F238E27FC236}">
              <a16:creationId xmlns:a16="http://schemas.microsoft.com/office/drawing/2014/main" id="{9E165450-3BAE-42DC-9AF8-C20D8E1BB1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82033"/>
          <a:ext cx="751223" cy="335278"/>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752282</xdr:colOff>
      <xdr:row>2</xdr:row>
      <xdr:rowOff>115144</xdr:rowOff>
    </xdr:to>
    <xdr:pic>
      <xdr:nvPicPr>
        <xdr:cNvPr id="2" name="Imagen 1">
          <a:extLst>
            <a:ext uri="{FF2B5EF4-FFF2-40B4-BE49-F238E27FC236}">
              <a16:creationId xmlns:a16="http://schemas.microsoft.com/office/drawing/2014/main" id="{7E209E0C-655B-4433-B694-A61BF7274C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82033"/>
          <a:ext cx="751223" cy="335278"/>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753341</xdr:colOff>
      <xdr:row>2</xdr:row>
      <xdr:rowOff>115144</xdr:rowOff>
    </xdr:to>
    <xdr:pic>
      <xdr:nvPicPr>
        <xdr:cNvPr id="2" name="Imagen 1">
          <a:extLst>
            <a:ext uri="{FF2B5EF4-FFF2-40B4-BE49-F238E27FC236}">
              <a16:creationId xmlns:a16="http://schemas.microsoft.com/office/drawing/2014/main" id="{DD48328F-C969-4229-9123-200573D48B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82033"/>
          <a:ext cx="751223" cy="335278"/>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754401</xdr:colOff>
      <xdr:row>2</xdr:row>
      <xdr:rowOff>115144</xdr:rowOff>
    </xdr:to>
    <xdr:pic>
      <xdr:nvPicPr>
        <xdr:cNvPr id="2" name="Imagen 1">
          <a:extLst>
            <a:ext uri="{FF2B5EF4-FFF2-40B4-BE49-F238E27FC236}">
              <a16:creationId xmlns:a16="http://schemas.microsoft.com/office/drawing/2014/main" id="{5FE93F3C-7E97-499A-A3D2-C7D28C88C4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82033"/>
          <a:ext cx="751223" cy="335278"/>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46D56B-FE9C-4D16-AD99-F9486181B752}" name="DatosGenerales1" displayName="DatosGenerales1" ref="B7:C11" totalsRowShown="0" headerRowDxfId="380" dataDxfId="379">
  <tableColumns count="2">
    <tableColumn id="1" xr3:uid="{D7CB4A17-47A8-4263-8B22-75F8F920A19E}" name="I. DATOS GENERALES" dataDxfId="378"/>
    <tableColumn id="2" xr3:uid="{6AED0A7A-04CC-47CF-A562-17FD9208C679}" name="Columna1" dataDxfId="377"/>
  </tableColumns>
  <tableStyleInfo name="TableStyleLight13"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DC73BB0-79A5-48CE-8C4D-24A2CF7FF066}" name="Diagnóstico" displayName="Diagnóstico" ref="B12:C13" totalsRowShown="0" headerRowDxfId="369" dataDxfId="367" headerRowBorderDxfId="368" tableBorderDxfId="366" totalsRowBorderDxfId="365">
  <autoFilter ref="B12:C13" xr:uid="{3DC73BB0-79A5-48CE-8C4D-24A2CF7FF066}">
    <filterColumn colId="0" hiddenButton="1"/>
    <filterColumn colId="1" hiddenButton="1"/>
  </autoFilter>
  <tableColumns count="2">
    <tableColumn id="1" xr3:uid="{FDDE05D9-6005-4AAC-954A-76126F95F80A}" name="Diagnóstico o necesidades del medio detectadas" dataDxfId="364"/>
    <tableColumn id="2" xr3:uid="{F09D254E-932D-4A70-8CA7-630D3E7D61BF}" name="Restantes" dataDxfId="363">
      <calculatedColumnFormula>"máximo "&amp;400 - LEN(Diagnóstico[[#This Row],[Diagnóstico o necesidades del medio detectadas]])&amp;" caracteres"</calculatedColumnFormula>
    </tableColumn>
  </tableColumns>
  <tableStyleInfo name="TableStyleMedium20"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6FAA100-02A6-4EEE-9C6C-0DEF348D1FEF}" name="Pertinencia" displayName="Pertinencia" ref="B17:C18" totalsRowShown="0" dataDxfId="361" headerRowBorderDxfId="362">
  <autoFilter ref="B17:C18" xr:uid="{96FAA100-02A6-4EEE-9C6C-0DEF348D1FEF}">
    <filterColumn colId="0" hiddenButton="1"/>
    <filterColumn colId="1" hiddenButton="1"/>
  </autoFilter>
  <tableColumns count="2">
    <tableColumn id="1" xr3:uid="{CF276424-7DD7-4C83-9DFD-CD04B88C558F}" name="Pertinencia social" dataDxfId="360"/>
    <tableColumn id="2" xr3:uid="{ED7A551F-C655-4A67-A4F6-D56E5975D40C}" name="Restantes" dataDxfId="359">
      <calculatedColumnFormula>"máximo "&amp;1200-LEN(Pertinencia[[#This Row],[Pertinencia social]])&amp;" caracteres"</calculatedColumnFormula>
    </tableColumn>
  </tableColumns>
  <tableStyleInfo name="TableStyleMedium20"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1F91F9B4-57D4-45D5-BD50-1A4B2B4FA1FF}" name="IntegracionVRIM" displayName="IntegracionVRIM" ref="B22:C23" totalsRowShown="0" dataDxfId="357" headerRowBorderDxfId="358">
  <tableColumns count="2">
    <tableColumn id="1" xr3:uid="{2FED21FC-9D54-4175-B7DF-0304C69A8ADA}" name="Integración de la VCM" dataDxfId="356"/>
    <tableColumn id="2" xr3:uid="{FBAADB65-2E59-4B99-89BB-A5BAC919AEDE}" name="Restantes" dataDxfId="355">
      <calculatedColumnFormula>"maximo "&amp;1500-LEN(IntegracionVRIM[[#This Row],[Integración de la VCM]])&amp;" caracteres"</calculatedColumnFormula>
    </tableColumn>
  </tableColumns>
  <tableStyleInfo name="TableStyleMedium20"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FF747944-585D-4A22-87FC-C6C2D6778A96}" name="Permanencia" displayName="Permanencia" ref="B27:C28" totalsRowShown="0" headerRowDxfId="354" dataDxfId="353">
  <tableColumns count="2">
    <tableColumn id="1" xr3:uid="{E01C9438-90F3-40A7-BB7B-AC35A2FF0E70}" name="Permanencia de la propuesta" dataDxfId="352"/>
    <tableColumn id="2" xr3:uid="{EAB1BFF6-7301-4459-B340-75C6E0DD647F}" name="Restantes" dataDxfId="351">
      <calculatedColumnFormula>"máximo "&amp;1500-LEN(Permanencia[[#This Row],[Permanencia de la propuesta]])&amp;" caracteres"</calculatedColumnFormula>
    </tableColumn>
  </tableColumns>
  <tableStyleInfo name="TableStyleMedium20"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968F65E-8635-424C-847A-134808051051}" name="BioSeguridad" displayName="BioSeguridad" ref="B32:C33" totalsRowShown="0" headerRowDxfId="350" dataDxfId="349">
  <tableColumns count="2">
    <tableColumn id="1" xr3:uid="{79D3CDC2-B696-435C-BFB9-5D6FB0C0B03F}" name="Medidas de Bioseguridad" dataDxfId="348"/>
    <tableColumn id="2" xr3:uid="{31C2AD88-E53E-4CA2-A89F-A39045C882AC}" name="Restantes" dataDxfId="347">
      <calculatedColumnFormula>"máximo "&amp;100-LEN(BioSeguridad[[#This Row],[Medidas de Bioseguridad]])&amp;" caracteres"</calculatedColumnFormula>
    </tableColumn>
  </tableColumns>
  <tableStyleInfo name="TableStyleMedium20"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BE09B6F-9B0E-4996-B0A3-79A209C33F1A}" name="Formacion" displayName="Formacion" ref="B37:C38" totalsRowShown="0" headerRowDxfId="346" dataDxfId="345">
  <tableColumns count="2">
    <tableColumn id="1" xr3:uid="{BA8E10CA-E455-43D2-8C08-2E8C4D29C9AD}" name="Formación" dataDxfId="344"/>
    <tableColumn id="2" xr3:uid="{3EF313B0-5FD0-413A-A84C-9FD2D8E5F389}" name="Restantes" dataDxfId="343">
      <calculatedColumnFormula>"máximo "&amp;1500-LEN(Formacion[[#This Row],[Formación]])&amp;" caracteres"</calculatedColumnFormula>
    </tableColumn>
  </tableColumns>
  <tableStyleInfo name="TableStyleMedium20"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988804ED-DF74-40FD-8CB9-3FB90A02FAC8}" name="ResumenDelProyecto" displayName="ResumenDelProyecto" ref="B5:C6" totalsRowShown="0" headerRowDxfId="342" dataDxfId="341">
  <autoFilter ref="B5:C6" xr:uid="{988804ED-DF74-40FD-8CB9-3FB90A02FAC8}">
    <filterColumn colId="0" hiddenButton="1"/>
    <filterColumn colId="1" hiddenButton="1"/>
  </autoFilter>
  <tableColumns count="2">
    <tableColumn id="1" xr3:uid="{BCB3CEB7-8347-4BC9-A567-8AE1A69C15A8}" name="Resumen del proyecto" dataDxfId="340"/>
    <tableColumn id="2" xr3:uid="{3A40766D-5DD0-4F1A-836B-D86433837239}" name="Restantes" dataDxfId="339">
      <calculatedColumnFormula>"máximo "&amp;3500 - LEN(ResumenDelProyecto[[#This Row],[Resumen del proyecto]])&amp;" caracteres"</calculatedColumnFormula>
    </tableColumn>
  </tableColumns>
  <tableStyleInfo name="TableStyleMedium20"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19C918A7-4538-432C-9809-A2C99A31A827}" name="PertinenciaInstitucional" displayName="PertinenciaInstitucional" ref="B5:G13" totalsRowShown="0" headerRowDxfId="326" dataDxfId="325">
  <autoFilter ref="B5:G13" xr:uid="{19C918A7-4538-432C-9809-A2C99A31A827}">
    <filterColumn colId="0" hiddenButton="1"/>
    <filterColumn colId="1" hiddenButton="1"/>
    <filterColumn colId="2" hiddenButton="1"/>
    <filterColumn colId="3" hiddenButton="1"/>
    <filterColumn colId="4" hiddenButton="1"/>
    <filterColumn colId="5" hiddenButton="1"/>
  </autoFilter>
  <tableColumns count="6">
    <tableColumn id="5" xr3:uid="{C39E3420-B38F-4563-BFA6-97D40C709DC1}" name="ID" dataDxfId="324"/>
    <tableColumn id="1" xr3:uid="{46253400-A7C8-4052-BB20-3EB4DDCCAF21}" name="Dimensión" dataDxfId="323"/>
    <tableColumn id="2" xr3:uid="{4641C160-A7D7-4129-A0F3-9F2232D0BA5D}" name="Objetivo" dataDxfId="322"/>
    <tableColumn id="4" xr3:uid="{EFEC7A8B-4086-49CF-8D73-4996AE4A599D}" name="El proyecto incluye el objetivo" dataDxfId="321"/>
    <tableColumn id="6" xr3:uid="{1912F2ED-B5E8-4EEA-A471-DA60F8E625AA}" name="Fundamentación" dataDxfId="320"/>
    <tableColumn id="3" xr3:uid="{B96D0B59-6BB4-4BCE-B504-6D4761171EC3}" name="Restantes" dataDxfId="319">
      <calculatedColumnFormula>800-LEN(PertinenciaInstitucional[[#This Row],[Fundamentación]])</calculatedColumnFormula>
    </tableColumn>
  </tableColumns>
  <tableStyleInfo name="TableStyleLight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28A2D6BE-2BDF-4E0B-AC63-D48317802D56}" name="ObjetivoGeneral" displayName="ObjetivoGeneral" ref="B6:C7" totalsRowShown="0" headerRowDxfId="314" dataDxfId="313">
  <autoFilter ref="B6:C7" xr:uid="{28A2D6BE-2BDF-4E0B-AC63-D48317802D56}">
    <filterColumn colId="0" hiddenButton="1"/>
    <filterColumn colId="1" hiddenButton="1"/>
  </autoFilter>
  <tableColumns count="2">
    <tableColumn id="1" xr3:uid="{2B86F3A0-B779-445D-AFBC-779EFE47168A}" name="Objetivo General del Proyecto" dataDxfId="312"/>
    <tableColumn id="2" xr3:uid="{B9201EFB-6771-45B3-A90A-CA03CD35A303}" name="Restantes" dataDxfId="311">
      <calculatedColumnFormula>"máximo "&amp;450 - LEN(ObjetivoGeneral[[#This Row],[Objetivo General del Proyecto]])&amp;" caracteres"</calculatedColumnFormula>
    </tableColumn>
  </tableColumns>
  <tableStyleInfo name="TableStyleMedium20"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EB70EC54-D4DD-4DD9-B4A1-CDF8D4E6F63A}" name="ObjetivosEspecificos" displayName="ObjetivosEspecificos" ref="B10:C22" totalsRowShown="0" dataDxfId="310" totalsRowDxfId="308" tableBorderDxfId="309">
  <tableColumns count="2">
    <tableColumn id="1" xr3:uid="{C432B6BC-F3F7-4086-9C9E-97ECE60BCE69}" name="Los pasos para alcanzar el objetivo general." dataDxfId="307" totalsRowDxfId="306"/>
    <tableColumn id="2" xr3:uid="{2458C24C-500D-4770-861A-61F504A04F0E}" name="Restantes" dataDxfId="305" totalsRowDxfId="304">
      <calculatedColumnFormula>"maximo "&amp;450 - LEN(ObjetivosEspecificos[[#This Row],[Los pasos para alcanzar el objetivo general.]])&amp;" caracteres"</calculatedColumnFormula>
    </tableColumn>
  </tableColumns>
  <tableStyleInfo name="TableStyleLight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CD5CA914-5584-49E1-8E27-59F18DA93546}" name="DescripcionPropuesta" displayName="DescripcionPropuesta" ref="B26:C27" totalsRowShown="0" headerRowDxfId="303" dataDxfId="302">
  <tableColumns count="2">
    <tableColumn id="1" xr3:uid="{63CD7F0F-E7BB-4388-98C4-09042D4652FA}" name="Descripción del Desarrollo de la Propuesta" dataDxfId="301"/>
    <tableColumn id="2" xr3:uid="{036B8A74-4C34-44AE-9F31-141C74953402}" name="Restantes" dataDxfId="300">
      <calculatedColumnFormula>"máximo "&amp;2500 - LEN(DescripcionPropuesta[[#This Row],[Descripción del Desarrollo de la Propuesta]])&amp;" caracteres"</calculatedColumnFormula>
    </tableColumn>
  </tableColumns>
  <tableStyleInfo name="TableStyleMedium20"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12A87180-856E-42E1-A213-8217C91E169A}" name="ActividadesProyecto" displayName="ActividadesProyecto" ref="B36:C78" totalsRowShown="0" dataDxfId="299" tableBorderDxfId="298">
  <tableColumns count="2">
    <tableColumn id="1" xr3:uid="{26D1BC2B-7962-4CFA-8F20-39824E6BF1C9}" name="Actividades del Proyecto" dataDxfId="297"/>
    <tableColumn id="2" xr3:uid="{EEDCA698-C133-475E-BAD4-C698558A7A7D}" name="Restantes" dataDxfId="296">
      <calculatedColumnFormula>"máximo "&amp;150 - LEN(ActividadesProyecto[[#This Row],[Actividades del Proyecto]])&amp;" caracteres"</calculatedColumnFormula>
    </tableColumn>
  </tableColumns>
  <tableStyleInfo name="TableStyleLight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561D615-F435-4BB6-A863-9B2C1376A543}" name="Cierre" displayName="Cierre" ref="B31:C32" totalsRowShown="0" headerRowDxfId="295" dataDxfId="294">
  <tableColumns count="2">
    <tableColumn id="1" xr3:uid="{A5FE767E-67E7-4EC8-AA36-3756BDA61919}" name="Actividades de Cierre del Proyecto" dataDxfId="293"/>
    <tableColumn id="2" xr3:uid="{4C6FBB10-DCDB-44A8-A34E-E0750082A027}" name="Restantes" dataDxfId="292">
      <calculatedColumnFormula>"máximo "&amp;2500 - LEN(Cierre[[#This Row],[Actividades de Cierre del Proyecto]])&amp;" caracteres"</calculatedColumnFormula>
    </tableColumn>
  </tableColumns>
  <tableStyleInfo name="TableStyleMedium20"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C5AD425-6383-44A3-97EE-813D06ED0DB8}" name="ODS" displayName="ODS" ref="B7:F24" totalsRowShown="0" headerRowDxfId="272" dataDxfId="271">
  <autoFilter ref="B7:F24" xr:uid="{CC5AD425-6383-44A3-97EE-813D06ED0DB8}">
    <filterColumn colId="0" hiddenButton="1"/>
    <filterColumn colId="1" hiddenButton="1"/>
    <filterColumn colId="2" hiddenButton="1"/>
    <filterColumn colId="3" hiddenButton="1"/>
    <filterColumn colId="4" hiddenButton="1"/>
  </autoFilter>
  <tableColumns count="5">
    <tableColumn id="3" xr3:uid="{7BF5AEEF-938A-4710-92E2-721A95760A97}" name="ID" dataDxfId="270"/>
    <tableColumn id="1" xr3:uid="{76CC4C27-B12B-4F4F-81BE-DFA41C91CCD4}" name="ODS" dataDxfId="269"/>
    <tableColumn id="5" xr3:uid="{4F0D4A9C-D50E-4950-974B-B0EC5700A0EE}" name="El Proyecto incluye su cumplimiento" dataDxfId="268"/>
    <tableColumn id="4" xr3:uid="{9BCB70BB-B201-448D-A5B6-1AF9EC9492C0}" name="Fundamentación" dataDxfId="267"/>
    <tableColumn id="2" xr3:uid="{1C94704C-BF17-43CE-B363-286966C7243C}" name="Restante" dataDxfId="266">
      <calculatedColumnFormula>800-LEN(ODS[[#This Row],[Fundamentación]])</calculatedColumnFormula>
    </tableColumn>
  </tableColumns>
  <tableStyleInfo name="TableStyleLight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4558F745-0692-42F4-A397-5F68460A9AE5}" name="Vinculacion1" displayName="Vinculacion1" ref="C5:D10" totalsRowShown="0" headerRowDxfId="265" dataDxfId="264">
  <autoFilter ref="C5:D10" xr:uid="{4558F745-0692-42F4-A397-5F68460A9AE5}">
    <filterColumn colId="0" hiddenButton="1"/>
    <filterColumn colId="1" hiddenButton="1"/>
  </autoFilter>
  <tableColumns count="2">
    <tableColumn id="1" xr3:uid="{D49FF08B-EEA2-4D7B-BC5A-15C262D94C52}" name="Sector de vinculación principal" dataDxfId="263"/>
    <tableColumn id="2" xr3:uid="{B0E63927-A97F-48C8-AB51-E88FB8676DDF}" name="Columna1" dataDxfId="262"/>
  </tableColumns>
  <tableStyleInfo name="TableStyleLight13"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046BD10-FEB0-4A1B-917B-BB08FAE15EE0}" name="Vinculacion2" displayName="Vinculacion2" ref="B5:D15" totalsRowShown="0" headerRowDxfId="251" dataDxfId="250">
  <tableColumns count="3">
    <tableColumn id="3" xr3:uid="{3FB3F33F-C95C-43F4-BCDF-7C99AFCD6677}" name="ID" dataDxfId="249"/>
    <tableColumn id="1" xr3:uid="{E5772134-D907-439A-B952-8195E2AC15CC}" name="Área" dataDxfId="248"/>
    <tableColumn id="2" xr3:uid="{BF862993-3FB3-41B1-B0DB-A76BCD68FCF2}" name="El proyecto beneficia a esta área" dataDxfId="247"/>
  </tableColumns>
  <tableStyleInfo name="TableStyleLight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C69481E-BDBE-4292-8D18-5D7EDA781F37}" name="Academicos" displayName="Academicos" ref="B5:D29" totalsRowShown="0" headerRowDxfId="246" dataDxfId="245">
  <autoFilter ref="B5:D29" xr:uid="{7C69481E-BDBE-4292-8D18-5D7EDA781F37}">
    <filterColumn colId="0" hiddenButton="1"/>
    <filterColumn colId="1" hiddenButton="1"/>
    <filterColumn colId="2" hiddenButton="1"/>
  </autoFilter>
  <tableColumns count="3">
    <tableColumn id="10" xr3:uid="{8C80B4C4-D83B-479F-A471-B068DC1C1374}" name="Mail UdeC" dataDxfId="244" dataCellStyle="Hipervínculo"/>
    <tableColumn id="6" xr3:uid="{AAEC88CC-6187-431E-9AC2-BC93C55ED48F}" name="Dedicación al Proyecto (Horas/Sem)" dataDxfId="243"/>
    <tableColumn id="4" xr3:uid="{55AFD99D-6719-4A47-B291-43BDDA68F47E}" name="Labor" dataDxfId="242"/>
  </tableColumns>
  <tableStyleInfo name="TableStyleLight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5051234-6796-4D1F-AB93-84C7ACCC0A08}" name="Estudiantes" displayName="Estudiantes" ref="B5:E35" totalsRowShown="0" headerRowDxfId="241" dataDxfId="240">
  <autoFilter ref="B5:E35" xr:uid="{7C69481E-BDBE-4292-8D18-5D7EDA781F37}">
    <filterColumn colId="0" hiddenButton="1"/>
    <filterColumn colId="1" hiddenButton="1"/>
    <filterColumn colId="2" hiddenButton="1"/>
    <filterColumn colId="3" hiddenButton="1"/>
  </autoFilter>
  <tableColumns count="4">
    <tableColumn id="2" xr3:uid="{69DCE04D-9FA4-4E61-AB73-E36BC4042DB7}" name="N° de Matrícula" dataDxfId="239"/>
    <tableColumn id="7" xr3:uid="{8B99DA63-2394-4496-9431-00DB51341706}" name="Mail UdeC" dataDxfId="238" dataCellStyle="Hipervínculo"/>
    <tableColumn id="5" xr3:uid="{9EA13E72-A633-4C30-BE3B-02D1888031E4}" name="Dedicación al Proyecto (Horas/Sem)" dataDxfId="237"/>
    <tableColumn id="4" xr3:uid="{E1F36971-6A59-430C-B7A8-A8ED1D491E59}" name="Labor" dataDxfId="236"/>
  </tableColumns>
  <tableStyleInfo name="TableStyleLight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BF43F1AF-26BA-48B5-9557-025CE57F24B2}" name="EstudiantesExternos" displayName="EstudiantesExternos" ref="B5:M30" totalsRowShown="0" headerRowDxfId="233" dataDxfId="232">
  <autoFilter ref="B5:M30" xr:uid="{7C69481E-BDBE-4292-8D18-5D7EDA781F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3" xr3:uid="{A53D943F-A93E-49BB-AEFD-7B1E52A0D575}" name="Tipo Identificador" dataDxfId="231"/>
    <tableColumn id="1" xr3:uid="{243A85C8-E800-41A9-9B65-5FAAA84063C9}" name="Identificador" dataDxfId="230"/>
    <tableColumn id="12" xr3:uid="{381A831C-6A5E-4E02-A00A-21459F0C39DD}" name="DV Identificador" dataDxfId="229">
      <calculatedColumnFormula>IF(ISNUMBER(C6),
IF(11-(MOD((IFERROR(MID(C6,LEN(C6),1), 0)*2)
+(IFERROR(MID(C6,LEN(C6)-1,1), 0)*3)
+(IFERROR(MID(C6,LEN(C6)-2,1), 0)*4)
+(IFERROR(MID(C6,LEN(C6)-3,1), 0)*5)
+(IFERROR(MID(C6,LEN(C6)-4,1), 0)*6)
+(IFERROR(MID(C6,LEN(C6)-5,1), 0)*7)
+(IFERROR(MID(C6,LEN(C6)-6,1), 0)*2)
+(IFERROR(MID(C6,LEN(C6)-7,1), 0)*3),11))=10, "K",
 IF(11-(MOD((IFERROR(MID(C6,LEN(C6),1), 0)*2)
+(IFERROR(MID(C6,LEN(C6)-1,1), 0)*3)
+(IFERROR(MID(C6,LEN(C6)-2,1), 0)*4)
+(IFERROR(MID(C6,LEN(C6)-3,1), 0)*5)
+(IFERROR(MID(C6,LEN(C6)-4,1), 0)*6)
+(IFERROR(MID(C6,LEN(C6)-5,1), 0)*7)
+(IFERROR(MID(C6,LEN(C6)-6,1), 0)*2)
+(IFERROR(MID(C6,LEN(C6)-7,1), 0)*3),11))=11,
0, 11-(MOD((IFERROR(MID(C6,LEN(C6),1), 0)*2)
+(IFERROR(MID(C6,LEN(C6)-1,1), 0)*3)+(IFERROR(MID(C6,LEN(C6)-2,1), 0)*4)
+(IFERROR(MID(C6,LEN(C6)-3,1), 0)*5)+(IFERROR(MID(C6,LEN(C6)-4,1), 0)*6)
+(IFERROR(MID(C6,LEN(C6)-5,1), 0)*7)+(IFERROR(MID(C6,LEN(C6)-6,1), 0)*2)
+(IFERROR(MID(C6,LEN(C6)-7,1), 0)*3),11))))," ")</calculatedColumnFormula>
    </tableColumn>
    <tableColumn id="5" xr3:uid="{1294A0EC-42C9-473D-8D84-F9DE7024D90A}" name="Nombre Completo" dataDxfId="228"/>
    <tableColumn id="7" xr3:uid="{9720A7C4-3A63-4240-96D9-F2112DDCDF0A}" name="Carrera" dataDxfId="227"/>
    <tableColumn id="6" xr3:uid="{B35B2EFB-9FA1-40A4-BBA1-598A2EA61586}" name="Programa de Postgrado" dataDxfId="226"/>
    <tableColumn id="8" xr3:uid="{86EAD484-7F8C-4750-924D-C66DE3FDCABC}" name="País" dataDxfId="225"/>
    <tableColumn id="9" xr3:uid="{594E681C-352B-4B4A-A684-F362AC6E8BC8}" name="Universidad" dataDxfId="224"/>
    <tableColumn id="10" xr3:uid="{46E0FEDB-7544-41CF-B31F-55FE8C9EB178}" name="País Universidad" dataDxfId="223"/>
    <tableColumn id="3" xr3:uid="{2B5F0F3E-A2CD-4A8E-9ADA-CE132BF5485A}" name="Correo Electrónico" dataDxfId="222"/>
    <tableColumn id="11" xr3:uid="{318C29A2-5DF9-4504-9B26-EC64812B3A09}" name="Dedicación al Proyecto (Horas/Sem)" dataDxfId="221"/>
    <tableColumn id="4" xr3:uid="{CFDF7E72-B9F2-496B-9B9B-71AB8B62634B}" name="Labor" dataDxfId="220"/>
  </tableColumns>
  <tableStyleInfo name="TableStyleLight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4901D0D-FE1B-42B3-B2FA-574DE54FDE72}" name="Funcionarios" displayName="Funcionarios" ref="B5:D27" totalsRowShown="0" headerRowDxfId="219" dataDxfId="218">
  <autoFilter ref="B5:D27" xr:uid="{7C69481E-BDBE-4292-8D18-5D7EDA781F37}">
    <filterColumn colId="0" hiddenButton="1"/>
    <filterColumn colId="1" hiddenButton="1"/>
    <filterColumn colId="2" hiddenButton="1"/>
  </autoFilter>
  <tableColumns count="3">
    <tableColumn id="4" xr3:uid="{FBE5ACBD-57F7-4E91-A5BE-936E96442D53}" name="Mail UdeC" dataDxfId="217"/>
    <tableColumn id="5" xr3:uid="{4B7BD311-6B20-4B60-970E-B091EF531C3D}" name="Dedicación al Proyecto (Horas/Sem)" dataDxfId="216"/>
    <tableColumn id="2" xr3:uid="{696E0F97-1F74-4993-9EB8-09F7037AE309}" name="Labor" dataDxfId="215"/>
  </tableColumns>
  <tableStyleInfo name="TableStyleLight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285B5C0-8E8C-4FCB-9DAA-59CBEEC2CB25}" name="Externos" displayName="Externos" ref="B5:L24" totalsRowShown="0" headerRowDxfId="212" dataDxfId="211">
  <autoFilter ref="B5:L24" xr:uid="{7C69481E-BDBE-4292-8D18-5D7EDA781F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2" xr3:uid="{18F532EE-ABC4-4A0D-A017-662BAE39D2E1}" name="Tipo Identificador" dataDxfId="210"/>
    <tableColumn id="1" xr3:uid="{FB7CBCF0-CE97-4516-84BF-1493B9BEEA68}" name="Identificador" dataDxfId="209"/>
    <tableColumn id="11" xr3:uid="{81BF47C5-A905-4656-8BE3-FC28DB0F0405}" name="DV Identificador" dataDxfId="208">
      <calculatedColumnFormula>IF(ISNUMBER(C6),
IF(11-(MOD((IFERROR(MID(C6,LEN(C6),1), 0)*2)
+(IFERROR(MID(C6,LEN(C6)-1,1), 0)*3)
+(IFERROR(MID(C6,LEN(C6)-2,1), 0)*4)
+(IFERROR(MID(C6,LEN(C6)-3,1), 0)*5)
+(IFERROR(MID(C6,LEN(C6)-4,1), 0)*6)
+(IFERROR(MID(C6,LEN(C6)-5,1), 0)*7)
+(IFERROR(MID(C6,LEN(C6)-6,1), 0)*2)
+(IFERROR(MID(C6,LEN(C6)-7,1), 0)*3),11))=10, "K",
 IF(11-(MOD((IFERROR(MID(C6,LEN(C6),1), 0)*2)
+(IFERROR(MID(C6,LEN(C6)-1,1), 0)*3)
+(IFERROR(MID(C6,LEN(C6)-2,1), 0)*4)
+(IFERROR(MID(C6,LEN(C6)-3,1), 0)*5)
+(IFERROR(MID(C6,LEN(C6)-4,1), 0)*6)
+(IFERROR(MID(C6,LEN(C6)-5,1), 0)*7)
+(IFERROR(MID(C6,LEN(C6)-6,1), 0)*2)
+(IFERROR(MID(C6,LEN(C6)-7,1), 0)*3),11))=11,
0, 11-(MOD((IFERROR(MID(C6,LEN(C6),1), 0)*2)
+(IFERROR(MID(C6,LEN(C6)-1,1), 0)*3)+(IFERROR(MID(C6,LEN(C6)-2,1), 0)*4)
+(IFERROR(MID(C6,LEN(C6)-3,1), 0)*5)+(IFERROR(MID(C6,LEN(C6)-4,1), 0)*6)
+(IFERROR(MID(C6,LEN(C6)-5,1), 0)*7)+(IFERROR(MID(C6,LEN(C6)-6,1), 0)*2)
+(IFERROR(MID(C6,LEN(C6)-7,1), 0)*3),11))))," ")</calculatedColumnFormula>
    </tableColumn>
    <tableColumn id="8" xr3:uid="{7F7D0816-44B3-408D-B078-49FA6CAF8838}" name="País" dataDxfId="207"/>
    <tableColumn id="3" xr3:uid="{7F3F0CC3-A717-4950-BE97-AF5046417844}" name="Nombre" dataDxfId="206"/>
    <tableColumn id="5" xr3:uid="{FC71BBA3-9127-4111-ABF9-298AAA483A99}" name="Universidad" dataDxfId="205"/>
    <tableColumn id="2" xr3:uid="{C6CA6479-A5B7-440E-9659-3FE233A6DE6A}" name="Facultad, Departamento, Otro" dataDxfId="204"/>
    <tableColumn id="9" xr3:uid="{5155660F-CB4F-4536-B3F1-22D992BE740B}" name="Grado Académico" dataDxfId="203"/>
    <tableColumn id="10" xr3:uid="{0420DDA2-E92B-4399-8968-89F9F5A0742D}" name="Nombre Grado" dataDxfId="202"/>
    <tableColumn id="6" xr3:uid="{5C62EC2A-48A2-491A-A61B-CCC7FDE7879A}" name="Correo electrónico" dataDxfId="201"/>
    <tableColumn id="4" xr3:uid="{BB31A1E3-A397-4037-A5FC-694C603EC655}" name="Labor" dataDxfId="200"/>
  </tableColumns>
  <tableStyleInfo name="TableStyleLight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1597FCE-FAA6-40B1-AFF9-3B0BC05F6C76}" name="Entidades" displayName="Entidades" ref="B6:J24" totalsRowShown="0" headerRowDxfId="197" dataDxfId="196">
  <autoFilter ref="B6:J24" xr:uid="{7C69481E-BDBE-4292-8D18-5D7EDA781F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8" xr3:uid="{B4A2009D-E90A-4CF0-8CD1-C1CA4B640E14}" name="Tipo Identificador" dataDxfId="195"/>
    <tableColumn id="9" xr3:uid="{2D9E5755-6602-4CA7-9B43-449C3993EE3F}" name="Identificador" dataDxfId="194"/>
    <tableColumn id="2" xr3:uid="{4EB95EAE-2B77-472F-9BD2-FD37B028F578}" name="DV Identificador" dataDxfId="193">
      <calculatedColumnFormula>IF(ISNUMBER(C7),
IF(11-(MOD((IFERROR(MID(C7,LEN(C7),1), 0)*2)
+(IFERROR(MID(C7,LEN(C7)-1,1), 0)*3)
+(IFERROR(MID(C7,LEN(C7)-2,1), 0)*4)
+(IFERROR(MID(C7,LEN(C7)-3,1), 0)*5)
+(IFERROR(MID(C7,LEN(C7)-4,1), 0)*6)
+(IFERROR(MID(C7,LEN(C7)-5,1), 0)*7)
+(IFERROR(MID(C7,LEN(C7)-6,1), 0)*2)
+(IFERROR(MID(C7,LEN(C7)-7,1), 0)*3),11))=10, "K",
 IF(11-(MOD((IFERROR(MID(C7,LEN(C7),1), 0)*2)
+(IFERROR(MID(C7,LEN(C7)-1,1), 0)*3)
+(IFERROR(MID(C7,LEN(C7)-2,1), 0)*4)
+(IFERROR(MID(C7,LEN(C7)-3,1), 0)*5)
+(IFERROR(MID(C7,LEN(C7)-4,1), 0)*6)
+(IFERROR(MID(C7,LEN(C7)-5,1), 0)*7)
+(IFERROR(MID(C7,LEN(C7)-6,1), 0)*2)
+(IFERROR(MID(C7,LEN(C7)-7,1), 0)*3),11))=11,
0, 11-(MOD((IFERROR(MID(C7,LEN(C7),1), 0)*2)
+(IFERROR(MID(C7,LEN(C7)-1,1), 0)*3)+(IFERROR(MID(C7,LEN(C7)-2,1), 0)*4)
+(IFERROR(MID(C7,LEN(C7)-3,1), 0)*5)+(IFERROR(MID(C7,LEN(C7)-4,1), 0)*6)
+(IFERROR(MID(C7,LEN(C7)-5,1), 0)*7)+(IFERROR(MID(C7,LEN(C7)-6,1), 0)*2)
+(IFERROR(MID(C7,LEN(C7)-7,1), 0)*3),11))))," ")</calculatedColumnFormula>
    </tableColumn>
    <tableColumn id="7" xr3:uid="{2A518351-2E46-4F0E-B2BC-A304D1D94CF3}" name="Nombre Completo" dataDxfId="192"/>
    <tableColumn id="1" xr3:uid="{822AB1BD-E550-432B-A215-1918D5B9F9B6}" name="Nombre de la Entidad" dataDxfId="191"/>
    <tableColumn id="3" xr3:uid="{EF5964F9-513D-4C0E-8B3E-CF44AC8B8B13}" name="Representante que colabora en el proyecto" dataDxfId="190"/>
    <tableColumn id="5" xr3:uid="{68EAABB4-9741-46CC-B604-605FFA5BDD83}" name="País" dataDxfId="189"/>
    <tableColumn id="6" xr3:uid="{2C2026CF-DD33-4E07-B641-64D43CE88A41}" name="Correo electrónico" dataDxfId="188" dataCellStyle="Hipervínculo"/>
    <tableColumn id="4" xr3:uid="{3F4F0DF6-FE32-4E89-8808-09B7430E3218}" name="Labor" dataDxfId="187"/>
  </tableColumns>
  <tableStyleInfo name="TableStyleLight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35AEDB2-C95D-4DE4-9B69-E6E4EEC316E9}" name="PlanTrabajo" displayName="PlanTrabajo" ref="B5:Z38" totalsRowShown="0" headerRowDxfId="183" dataDxfId="182">
  <autoFilter ref="B5:Z38" xr:uid="{7C69481E-BDBE-4292-8D18-5D7EDA781F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AFAC2C46-5444-4A9D-8F6E-6EF17D4094DB}" name="ETAPAS Y/O ACTIVIDADES" dataDxfId="181">
      <calculatedColumnFormula>IF(LEN('OBJETIVOS Y ACTIVIDADES'!B37)&gt;0,'OBJETIVOS Y ACTIVIDADES'!B37,"")</calculatedColumnFormula>
    </tableColumn>
    <tableColumn id="3" xr3:uid="{BBF5A32E-B660-4E8A-9876-8414B5143964}" name="1" dataDxfId="180"/>
    <tableColumn id="5" xr3:uid="{E33B1841-1AA2-4C01-AABD-7B874026AA4B}" name="2" dataDxfId="179"/>
    <tableColumn id="2" xr3:uid="{B995806D-A14D-4ED5-B933-B471503616B8}" name="3" dataDxfId="178"/>
    <tableColumn id="13" xr3:uid="{885F10D6-3F7B-444C-9B92-0CC4E80D54C4}" name="4" dataDxfId="177"/>
    <tableColumn id="12" xr3:uid="{B62776A9-165B-45E1-9330-1F528315EB4F}" name="5" dataDxfId="176"/>
    <tableColumn id="11" xr3:uid="{B5EA9F6B-DAE9-4885-8BF6-A3EECC59BC23}" name="6" dataDxfId="175"/>
    <tableColumn id="10" xr3:uid="{69B7597A-8C57-4B91-9268-2AD8B6C56E8A}" name="7" dataDxfId="174"/>
    <tableColumn id="9" xr3:uid="{4696FD4C-62B6-4336-948D-97649370F36C}" name="8" dataDxfId="173"/>
    <tableColumn id="8" xr3:uid="{FA25FA38-3AB7-4511-9ADE-5C6CA9332050}" name="9" dataDxfId="172"/>
    <tableColumn id="7" xr3:uid="{20A9D478-E5D2-4015-B522-0B0A22CE0843}" name="10" dataDxfId="171"/>
    <tableColumn id="4" xr3:uid="{7CB99D1D-5808-451E-8688-32E4876B7B96}" name="11" dataDxfId="170"/>
    <tableColumn id="26" xr3:uid="{510A2560-2EC0-473C-9660-72A364F1B0A7}" name="12" dataDxfId="169"/>
    <tableColumn id="25" xr3:uid="{E312BA40-84E1-4CC9-BFB6-6232600AFE9B}" name="13" dataDxfId="168"/>
    <tableColumn id="24" xr3:uid="{84C92E95-AE20-413D-82E7-B1769BE5C1F5}" name="14" dataDxfId="167"/>
    <tableColumn id="23" xr3:uid="{4ECAC42D-8F5B-43B5-9594-B610719289EA}" name="15" dataDxfId="166"/>
    <tableColumn id="22" xr3:uid="{04480B91-B42F-44B3-96B1-8B21C8AFD84F}" name="16" dataDxfId="165"/>
    <tableColumn id="21" xr3:uid="{1798B8BC-1088-4964-9EAC-23D2A43AE211}" name="17" dataDxfId="164"/>
    <tableColumn id="20" xr3:uid="{0C75137E-02D3-469D-BB04-DC88310BE6FB}" name="18" dataDxfId="163"/>
    <tableColumn id="19" xr3:uid="{8C810A4D-50B3-434D-8ED8-D53CD41B33E0}" name="19" dataDxfId="162"/>
    <tableColumn id="18" xr3:uid="{8CD01794-114A-4C41-BBB5-F9F28F676564}" name="20" dataDxfId="161"/>
    <tableColumn id="17" xr3:uid="{2E3F856E-2411-42FD-B88A-1095F7F457DF}" name="21" dataDxfId="160"/>
    <tableColumn id="16" xr3:uid="{0783CD0B-12C0-4045-A935-BFF0A5A75134}" name="22" dataDxfId="159"/>
    <tableColumn id="15" xr3:uid="{C34D755D-6B10-43E5-A28E-4D9FBEB0BB26}" name="23" dataDxfId="158"/>
    <tableColumn id="6" xr3:uid="{BAB0D2AB-71FA-48A8-886A-C3B681872222}" name="24" dataDxfId="157"/>
  </tableColumns>
  <tableStyleInfo name="TableStyleMedium6"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79901FD-9328-45B3-B954-20B2808FFBB0}" name="ItemGastos" displayName="ItemGastos" ref="B7:E13" totalsRowCount="1" headerRowDxfId="155" dataDxfId="154" totalsRowDxfId="153">
  <autoFilter ref="B7:E12" xr:uid="{7C69481E-BDBE-4292-8D18-5D7EDA781F37}">
    <filterColumn colId="0" hiddenButton="1"/>
    <filterColumn colId="1" hiddenButton="1"/>
    <filterColumn colId="2" hiddenButton="1"/>
    <filterColumn colId="3" hiddenButton="1"/>
  </autoFilter>
  <tableColumns count="4">
    <tableColumn id="1" xr3:uid="{927C9DD4-2549-4E67-ABBA-553A0C76358A}" name="Ítem de gastos" totalsRowLabel="Total" dataDxfId="152" totalsRowDxfId="151"/>
    <tableColumn id="4" xr3:uid="{B3C1D72D-C911-40D6-B7CB-5F0C1B76E2C4}" name="Año 1" totalsRowFunction="sum" dataDxfId="150" totalsRowDxfId="149"/>
    <tableColumn id="5" xr3:uid="{A0A11100-9EAF-4781-837D-63E5470165A6}" name="Año 2" totalsRowFunction="sum" dataDxfId="148" totalsRowDxfId="147"/>
    <tableColumn id="2" xr3:uid="{E6C902A0-C65E-4F03-9476-419EA82DA516}" name="Total" totalsRowFunction="sum" dataDxfId="146" totalsRowDxfId="145"/>
  </tableColumns>
  <tableStyleInfo name="TableStyleLight13"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E813EA5-AE34-4896-A8B9-D5ACA1820DA1}" name="JustificacionGasto" displayName="JustificacionGasto" ref="B16:D21" headerRowDxfId="144" dataDxfId="143">
  <autoFilter ref="B16:D21" xr:uid="{3E813EA5-AE34-4896-A8B9-D5ACA1820DA1}">
    <filterColumn colId="0" hiddenButton="1"/>
    <filterColumn colId="1" hiddenButton="1"/>
    <filterColumn colId="2" hiddenButton="1"/>
  </autoFilter>
  <tableColumns count="3">
    <tableColumn id="1" xr3:uid="{5D48D9B5-8B0C-46FC-8A8F-3833ADF7FA8D}" name="Ítem de gastos" totalsRowLabel="Total" dataDxfId="142" totalsRowDxfId="141"/>
    <tableColumn id="3" xr3:uid="{CDD9A4CA-0B51-4BBC-A653-1D102DFC807E}" name="Detalle" dataDxfId="140" totalsRowDxfId="139"/>
    <tableColumn id="5" xr3:uid="{9AD509CC-C4B1-4419-9354-CF99AD4D757F}" name="Justificación" totalsRowFunction="count" dataDxfId="138" totalsRowDxfId="137"/>
  </tableColumns>
  <tableStyleInfo name="TableStyleLight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C12E21E6-E21E-41A0-A363-D73F17A380B3}" name="AportesInternos" displayName="AportesInternos" ref="B24:C32" totalsRowCount="1" headerRowDxfId="136" dataDxfId="135" totalsRowDxfId="133" tableBorderDxfId="134">
  <autoFilter ref="B24:C31" xr:uid="{C12E21E6-E21E-41A0-A363-D73F17A380B3}">
    <filterColumn colId="0" hiddenButton="1"/>
    <filterColumn colId="1" hiddenButton="1"/>
  </autoFilter>
  <tableColumns count="2">
    <tableColumn id="1" xr3:uid="{FA8C5BFA-5E1E-4C86-84CC-5A9175F8BDF7}" name="Organismo" totalsRowLabel="Total" dataDxfId="132" totalsRowDxfId="131"/>
    <tableColumn id="2" xr3:uid="{6FBFF584-EE36-4348-8505-59AD8275BC34}" name="Aporte" totalsRowFunction="sum" dataDxfId="130" totalsRowDxfId="129"/>
  </tableColumns>
  <tableStyleInfo name="TableStyleLight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3FD9997-E665-4BCF-948C-05DCF05CED73}" name="AportesExternos" displayName="AportesExternos" ref="B35:F45" totalsRowCount="1" headerRowDxfId="128" dataDxfId="127" totalsRowDxfId="126">
  <autoFilter ref="B35:F44" xr:uid="{23FD9997-E665-4BCF-948C-05DCF05CED73}">
    <filterColumn colId="0" hiddenButton="1"/>
    <filterColumn colId="1" hiddenButton="1"/>
    <filterColumn colId="2" hiddenButton="1"/>
    <filterColumn colId="3" hiddenButton="1"/>
    <filterColumn colId="4" hiddenButton="1"/>
  </autoFilter>
  <tableColumns count="5">
    <tableColumn id="1" xr3:uid="{B31B44E7-AB38-4AD1-BCD3-7B26823315F1}" name="Nombre de la Entidad" totalsRowLabel="Total" dataDxfId="125" totalsRowDxfId="124"/>
    <tableColumn id="2" xr3:uid="{8E9FBE9A-63E6-41BD-A97C-ECAA6A918596}" name="País" dataDxfId="123" totalsRowDxfId="122"/>
    <tableColumn id="3" xr3:uid="{B941F24D-E875-4AEB-B074-F228C67B7C1C}" name="Mecanismo" dataDxfId="121" totalsRowDxfId="120"/>
    <tableColumn id="4" xr3:uid="{C84CD178-C6CB-4990-B7F7-1DBFCDD73CDE}" name="Otro" dataDxfId="119" totalsRowDxfId="118"/>
    <tableColumn id="6" xr3:uid="{AE9E94CF-4397-4C28-B070-7878622E0BE1}" name="Aporte" totalsRowFunction="sum" dataDxfId="117" totalsRowDxfId="116"/>
  </tableColumns>
  <tableStyleInfo name="TableStyleLight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C576158-3007-4AAD-9136-1F6CBC9F262E}" name="Cultural" displayName="Cultural" ref="B21:B27" totalsRowShown="0" headerRowDxfId="115" dataDxfId="114" tableBorderDxfId="113">
  <autoFilter ref="B21:B27" xr:uid="{4C576158-3007-4AAD-9136-1F6CBC9F262E}"/>
  <tableColumns count="1">
    <tableColumn id="1" xr3:uid="{BB20ABD7-6BAE-47F8-8AFA-857A96751D29}" name="Cultural" dataDxfId="112"/>
  </tableColumns>
  <tableStyleInfo name="TableStyleLight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F8C9F32-A585-4229-A520-D897552CD786}" name="Social_Comunitario" displayName="Social_Comunitario" ref="C21:C29" totalsRowShown="0" headerRowDxfId="111" dataDxfId="110">
  <autoFilter ref="C21:C29" xr:uid="{BF8C9F32-A585-4229-A520-D897552CD786}"/>
  <tableColumns count="1">
    <tableColumn id="1" xr3:uid="{2A6ABAE2-4EFB-4DD9-86CF-3BE1E60F4AFE}" name="Social_Comunitario" dataDxfId="109"/>
  </tableColumns>
  <tableStyleInfo name="TableStyleLight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5C37AEA-20B5-40C1-B0BE-15DC63A104A4}" name="Público_Político" displayName="Público_Político" ref="D21:D31" totalsRowShown="0" headerRowDxfId="108" dataDxfId="107" tableBorderDxfId="106">
  <autoFilter ref="D21:D31" xr:uid="{85C37AEA-20B5-40C1-B0BE-15DC63A104A4}"/>
  <tableColumns count="1">
    <tableColumn id="1" xr3:uid="{EE42C423-9F7F-4791-991C-22A6EB30CE96}" name="Público_Político" dataDxfId="105"/>
  </tableColumns>
  <tableStyleInfo name="TableStyleLight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4411B69-3032-4EFE-B731-380EC00AD5E8}" name="Productivo" displayName="Productivo" ref="E21:E26" totalsRowShown="0" headerRowDxfId="104" dataDxfId="103">
  <autoFilter ref="E21:E26" xr:uid="{24411B69-3032-4EFE-B731-380EC00AD5E8}"/>
  <tableColumns count="1">
    <tableColumn id="1" xr3:uid="{6C127E3A-A3AE-4259-B0B1-1930C839ECD1}" name="Productivo" dataDxfId="102"/>
  </tableColumns>
  <tableStyleInfo name="TableStyleLight9"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E7EA093-0C18-41BF-A340-A60C3711A3B9}" name="Otro" displayName="Otro" ref="F21:F22" totalsRowShown="0" headerRowDxfId="101" dataDxfId="100">
  <autoFilter ref="F21:F22" xr:uid="{DE7EA093-0C18-41BF-A340-A60C3711A3B9}"/>
  <tableColumns count="1">
    <tableColumn id="1" xr3:uid="{46AA8419-95C7-47CA-9930-6CE42A661A69}" name="Otro" dataDxfId="99"/>
  </tableColumns>
  <tableStyleInfo name="TableStyleLight9"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AFF81215-DC39-4CA7-A820-95E50D18D650}" name="Espacios_Culturales" displayName="Espacios_Culturales" ref="B35:B39" totalsRowShown="0" headerRowDxfId="98" dataDxfId="97" tableBorderDxfId="96">
  <autoFilter ref="B35:B39" xr:uid="{AFF81215-DC39-4CA7-A820-95E50D18D650}"/>
  <tableColumns count="1">
    <tableColumn id="1" xr3:uid="{EE69BE76-DCCE-4C45-A8F8-51966773D9CF}" name="Espacios_Culturales" dataDxfId="95"/>
  </tableColumns>
  <tableStyleInfo name="TableStyleLight10"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15AF64C-6F1D-4CE2-A91B-33A3E0044C0C}" name="Organizaciones_de_la_sociedad_civil" displayName="Organizaciones_de_la_sociedad_civil" ref="C35:C38" totalsRowShown="0" headerRowDxfId="94" dataDxfId="93">
  <autoFilter ref="C35:C38" xr:uid="{E15AF64C-6F1D-4CE2-A91B-33A3E0044C0C}"/>
  <tableColumns count="1">
    <tableColumn id="1" xr3:uid="{A46E4241-45B7-4C58-8A4D-270105065657}" name="Organizaciones_de_la_sociedad_civil" dataDxfId="92"/>
  </tableColumns>
  <tableStyleInfo name="TableStyleLight1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710DF5FD-42C9-40F1-A9B2-9A9D754AC1DB}" name="Establecimientos_educacionales" displayName="Establecimientos_educacionales" ref="D35:D40" totalsRowShown="0" headerRowDxfId="91" dataDxfId="89" headerRowBorderDxfId="90" tableBorderDxfId="88">
  <autoFilter ref="D35:D40" xr:uid="{710DF5FD-42C9-40F1-A9B2-9A9D754AC1DB}"/>
  <tableColumns count="1">
    <tableColumn id="1" xr3:uid="{8170900E-AF5E-4CA4-8C1A-85C3B9E7721E}" name="Establecimientos_educacionales" dataDxfId="87"/>
  </tableColumns>
  <tableStyleInfo name="TableStyleLight1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EF9437A-112F-4C06-A092-699B0C0F8CD3}" name="Instituciones_de_salud_pública" displayName="Instituciones_de_salud_pública" ref="E35:E39" totalsRowShown="0" headerRowDxfId="86" dataDxfId="85" tableBorderDxfId="84">
  <autoFilter ref="E35:E39" xr:uid="{3EF9437A-112F-4C06-A092-699B0C0F8CD3}"/>
  <tableColumns count="1">
    <tableColumn id="1" xr3:uid="{A6CCD692-9F69-48B9-88B7-8FCFE16F8262}" name="Instituciones_de_salud_pública" dataDxfId="83"/>
  </tableColumns>
  <tableStyleInfo name="TableStyleLight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7AE3250-6200-45F5-8EAC-DF875828216E}" name="Instituciones_de_Educación_Superior" displayName="Instituciones_de_Educación_Superior" ref="F35:F41" totalsRowShown="0" headerRowDxfId="82" dataDxfId="81" tableBorderDxfId="80">
  <autoFilter ref="F35:F41" xr:uid="{37AE3250-6200-45F5-8EAC-DF875828216E}"/>
  <tableColumns count="1">
    <tableColumn id="1" xr3:uid="{1D41DEFB-AAD2-4D5A-A94D-44F8C4F2785D}" name="Instituciones_de_Educación_Superior" dataDxfId="79"/>
  </tableColumns>
  <tableStyleInfo name="TableStyleLight14"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7FC5AA87-0C27-47CB-83CE-6E163256BAD1}" name="Grandes_empresas" displayName="Grandes_empresas" ref="G35:G45" totalsRowShown="0" headerRowDxfId="78" dataDxfId="77" tableBorderDxfId="76">
  <autoFilter ref="G35:G45" xr:uid="{7FC5AA87-0C27-47CB-83CE-6E163256BAD1}"/>
  <tableColumns count="1">
    <tableColumn id="1" xr3:uid="{D0BA3890-1A5B-48A6-B79C-5195B50B108B}" name="Grandes_empresas" dataDxfId="75"/>
  </tableColumns>
  <tableStyleInfo name="TableStyleLight10"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1E07219F-F60B-4FC9-BFDD-09654F809D4F}" name="Pequeña_y_mediana_empresa_PYMEs." displayName="Pequeña_y_mediana_empresa_PYMEs." ref="H35:H45" totalsRowShown="0" headerRowDxfId="74" dataDxfId="73" tableBorderDxfId="72">
  <autoFilter ref="H35:H45" xr:uid="{1E07219F-F60B-4FC9-BFDD-09654F809D4F}"/>
  <tableColumns count="1">
    <tableColumn id="1" xr3:uid="{57401ACA-55ED-4DED-8EC8-E8021899F61D}" name="Pequeña_y_mediana_empresa_PYMEs." dataDxfId="71"/>
  </tableColumns>
  <tableStyleInfo name="TableStyleLight1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08F76EE-5C0C-40A3-A1F3-5F55F98EEBA6}" name="Empresas_internacionales" displayName="Empresas_internacionales" ref="I35:I45" totalsRowShown="0" headerRowDxfId="70" dataDxfId="69" tableBorderDxfId="68">
  <autoFilter ref="I35:I45" xr:uid="{808F76EE-5C0C-40A3-A1F3-5F55F98EEBA6}"/>
  <tableColumns count="1">
    <tableColumn id="1" xr3:uid="{4711EF46-33A1-496E-AFD7-4C99B1C93EEC}" name="Empresas_internacionales" dataDxfId="67"/>
  </tableColumns>
  <tableStyleInfo name="TableStyleLight10"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ED2B5C8-F35C-4D57-B48E-B85D8F5AC7DD}" name="Servicios" displayName="Servicios" ref="J35:J39" totalsRowShown="0" headerRowDxfId="66" dataDxfId="65">
  <autoFilter ref="J35:J39" xr:uid="{EED2B5C8-F35C-4D57-B48E-B85D8F5AC7DD}"/>
  <tableColumns count="1">
    <tableColumn id="1" xr3:uid="{91E32933-9C8D-40C7-957B-BE61AC0DB362}" name="Servicios" dataDxfId="64"/>
  </tableColumns>
  <tableStyleInfo name="TableStyleLight14"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F6C47983-941D-4A18-866E-4E21490ABC81}" name="Área" displayName="Área" ref="B50:B51" totalsRowShown="0" headerRowDxfId="63" dataDxfId="62">
  <autoFilter ref="B50:B51" xr:uid="{F6C47983-941D-4A18-866E-4E21490ABC81}"/>
  <tableColumns count="1">
    <tableColumn id="1" xr3:uid="{C3787B22-478B-4D46-AD7D-5B6F9C745C4A}" name="Área" dataDxfId="61"/>
  </tableColumns>
  <tableStyleInfo name="TableStyleLight7"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D52F0434-034B-434C-82B9-F1AD20FB7239}" name="Artístico_Cultural" displayName="Artístico_Cultural" ref="C50:C51" totalsRowShown="0" headerRowDxfId="60" dataDxfId="59">
  <autoFilter ref="C50:C51" xr:uid="{D52F0434-034B-434C-82B9-F1AD20FB7239}"/>
  <tableColumns count="1">
    <tableColumn id="1" xr3:uid="{F4F39737-000B-4629-B1EA-12D9AA694289}" name="Artístico_Cultural" dataDxfId="58"/>
  </tableColumns>
  <tableStyleInfo name="TableStyleLight7"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BFF6FCFD-4326-4507-AC31-40D8A4DB4AC4}" name="Educación" displayName="Educación" ref="D50:D53" totalsRowShown="0" headerRowDxfId="57" dataDxfId="56">
  <autoFilter ref="D50:D53" xr:uid="{BFF6FCFD-4326-4507-AC31-40D8A4DB4AC4}"/>
  <tableColumns count="1">
    <tableColumn id="1" xr3:uid="{840BFC14-B03C-4867-B0F8-F317EC44F07F}" name="Educación " dataDxfId="55"/>
  </tableColumns>
  <tableStyleInfo name="TableStyleLight7"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BABDA523-8A2C-4D33-ADC0-1846298CAAAC}" name="Salud" displayName="Salud" ref="E50:E52" totalsRowShown="0" headerRowDxfId="54" dataDxfId="53">
  <autoFilter ref="E50:E52" xr:uid="{BABDA523-8A2C-4D33-ADC0-1846298CAAAC}"/>
  <tableColumns count="1">
    <tableColumn id="1" xr3:uid="{57EB6206-FB85-4AB4-B098-AD2131D622DD}" name="Salud" dataDxfId="52"/>
  </tableColumns>
  <tableStyleInfo name="TableStyleLight7"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51010E7F-9218-40E2-8BC7-E5C547E8BA00}" name="Deporte" displayName="Deporte" ref="F50:F51" totalsRowShown="0" headerRowDxfId="51" dataDxfId="50">
  <autoFilter ref="F50:F51" xr:uid="{51010E7F-9218-40E2-8BC7-E5C547E8BA00}"/>
  <tableColumns count="1">
    <tableColumn id="1" xr3:uid="{4E8441D5-FEB3-402B-BB67-A409D411B3C5}" name="Deporte" dataDxfId="49"/>
  </tableColumns>
  <tableStyleInfo name="TableStyleLight7"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DC89BF4-2DD3-4C04-9EC6-4081476B0051}" name="Industria" displayName="Industria" ref="G50:G51" totalsRowShown="0" headerRowDxfId="48" dataDxfId="47">
  <autoFilter ref="G50:G51" xr:uid="{4DC89BF4-2DD3-4C04-9EC6-4081476B0051}"/>
  <tableColumns count="1">
    <tableColumn id="1" xr3:uid="{C309B570-401F-444A-84A6-5F5A8EEAB206}" name="Industria" dataDxfId="46"/>
  </tableColumns>
  <tableStyleInfo name="TableStyleLight7"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FD3805AC-5D71-40E1-B3EA-D0714AF29CCA}" name="Infancia" displayName="Infancia" ref="H50:H51" totalsRowShown="0" headerRowDxfId="45" dataDxfId="44">
  <autoFilter ref="H50:H51" xr:uid="{FD3805AC-5D71-40E1-B3EA-D0714AF29CCA}"/>
  <tableColumns count="1">
    <tableColumn id="1" xr3:uid="{B92E0E9F-77CA-49EA-9B90-622ACDD14F6E}" name="Infancia" dataDxfId="43"/>
  </tableColumns>
  <tableStyleInfo name="TableStyleLight7"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156D6EE3-2001-42E0-B6DE-AD4C31E15B66}" name="Adulto_mayor" displayName="Adulto_mayor" ref="I50:I51" totalsRowShown="0" headerRowDxfId="42" dataDxfId="41">
  <autoFilter ref="I50:I51" xr:uid="{156D6EE3-2001-42E0-B6DE-AD4C31E15B66}"/>
  <tableColumns count="1">
    <tableColumn id="1" xr3:uid="{73291794-F370-49B8-AA5D-D0AC14E09449}" name="Adulto_mayor" dataDxfId="40"/>
  </tableColumns>
  <tableStyleInfo name="TableStyleLight7"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DB78038D-10C1-4542-92FA-ED1A68625AAA}" name="Interculturalidad" displayName="Interculturalidad" ref="J50:J51" totalsRowShown="0" headerRowDxfId="39" dataDxfId="38">
  <autoFilter ref="J50:J51" xr:uid="{DB78038D-10C1-4542-92FA-ED1A68625AAA}"/>
  <tableColumns count="1">
    <tableColumn id="1" xr3:uid="{E6EB4655-34B5-4EC6-9004-7E75DE6CFDF9}" name="Interculturalidad" dataDxfId="37"/>
  </tableColumns>
  <tableStyleInfo name="TableStyleLight7"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6222361-F774-4FE1-B5ED-4083B0144C26}" name="Formación" displayName="Formación" ref="C56:C59" totalsRowShown="0" headerRowDxfId="36" dataDxfId="35">
  <autoFilter ref="C56:C59" xr:uid="{C6222361-F774-4FE1-B5ED-4083B0144C26}"/>
  <tableColumns count="1">
    <tableColumn id="1" xr3:uid="{9C6DC2FE-AF3B-486D-8378-A5F19C55578E}" name="Formación" dataDxfId="34"/>
  </tableColumns>
  <tableStyleInfo name="TableStyleLight9"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6C5F96ED-0E24-4078-B794-BC6DC82E7E5E}" name="Investigación_y_creación_artística" displayName="Investigación_y_creación_artística" ref="D56:D59" totalsRowShown="0" headerRowDxfId="33" dataDxfId="32">
  <autoFilter ref="D56:D59" xr:uid="{6C5F96ED-0E24-4078-B794-BC6DC82E7E5E}"/>
  <tableColumns count="1">
    <tableColumn id="1" xr3:uid="{07FE13FF-09FF-4E74-862F-B16CC5232A02}" name="Investigación_y_creación_artística" dataDxfId="31"/>
  </tableColumns>
  <tableStyleInfo name="TableStyleLight9"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2D1A3BDE-CABC-4588-99A1-A255C7501A35}" name="Vinculación_con_el_medio" displayName="Vinculación_con_el_medio" ref="E56:E58" totalsRowShown="0" headerRowDxfId="30" dataDxfId="29">
  <autoFilter ref="E56:E58" xr:uid="{2D1A3BDE-CABC-4588-99A1-A255C7501A35}"/>
  <tableColumns count="1">
    <tableColumn id="1" xr3:uid="{3B80F56D-BAEE-4F78-83BC-E7B3287D0DC2}" name="Vinculación_con_el_medio" dataDxfId="28"/>
  </tableColumns>
  <tableStyleInfo name="TableStyleLight9"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4102CE42-76C1-4DC8-9E3C-EA31452E191D}" name="Facultad" displayName="Facultad" ref="B64:B88" totalsRowShown="0" headerRowDxfId="27" dataDxfId="26">
  <autoFilter ref="B64:B88" xr:uid="{4102CE42-76C1-4DC8-9E3C-EA31452E191D}"/>
  <tableColumns count="1">
    <tableColumn id="1" xr3:uid="{4BB460D8-550A-44EF-B032-1852193A0D06}" name="Facultad" dataDxfId="25"/>
  </tableColumns>
  <tableStyleInfo name="TableStyleLight9"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C289938C-7B87-45BA-A47E-8EDA3DD0A5B8}" name="Carrera" displayName="Carrera" ref="C64:C414" totalsRowShown="0" headerRowDxfId="24" dataDxfId="23">
  <autoFilter ref="C64:C414" xr:uid="{C289938C-7B87-45BA-A47E-8EDA3DD0A5B8}"/>
  <tableColumns count="1">
    <tableColumn id="1" xr3:uid="{B76E2C73-D1AC-48A7-9173-8C2228C55E81}" name="Carrera" dataDxfId="22"/>
  </tableColumns>
  <tableStyleInfo name="TableStyleLight9"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6406AF47-1810-4DC9-AA82-88F4CDF3945A}" name="Repartición" displayName="Repartición" ref="D64:D151" totalsRowShown="0" headerRowDxfId="21" dataDxfId="20">
  <autoFilter ref="D64:D151" xr:uid="{6406AF47-1810-4DC9-AA82-88F4CDF3945A}"/>
  <tableColumns count="1">
    <tableColumn id="1" xr3:uid="{D832578F-E7E0-48C0-8832-4FB47F2E3310}" name="Repartición" dataDxfId="19"/>
  </tableColumns>
  <tableStyleInfo name="TableStyleLight9"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79148E1A-FB28-4521-A899-5BF28274D59C}" name="Paises" displayName="Paises" ref="E64:E261" totalsRowShown="0" headerRowDxfId="18" dataDxfId="17">
  <autoFilter ref="E64:E261" xr:uid="{79148E1A-FB28-4521-A899-5BF28274D59C}"/>
  <tableColumns count="1">
    <tableColumn id="1" xr3:uid="{1EDA4443-3A48-42A0-8970-18C709E00DC5}" name="Países" dataDxfId="16"/>
  </tableColumns>
  <tableStyleInfo name="TableStyleLight9"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04E5BAA-46C9-4C7F-8AA6-DFF36FDEBC57}" name="Línea" displayName="Línea" ref="B56:B60" totalsRowShown="0" headerRowDxfId="15" dataDxfId="14">
  <autoFilter ref="B56:B60" xr:uid="{C04E5BAA-46C9-4C7F-8AA6-DFF36FDEBC57}"/>
  <tableColumns count="1">
    <tableColumn id="1" xr3:uid="{8E6F1885-79EB-4E3C-A787-7DED0FE2C51B}" name="Línea" dataDxfId="13"/>
  </tableColumns>
  <tableStyleInfo name="TableStyleLight9"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E30AE22-0420-43FB-8481-BAE41B48C53D}" name="Extensión" displayName="Extensión" ref="B1:B13" totalsRowShown="0" headerRowDxfId="12" dataDxfId="11">
  <autoFilter ref="B1:B13" xr:uid="{AE30AE22-0420-43FB-8481-BAE41B48C53D}">
    <filterColumn colId="0" hiddenButton="1"/>
  </autoFilter>
  <tableColumns count="1">
    <tableColumn id="1" xr3:uid="{4BF9DE4C-5438-47AB-B365-E1F48139C864}" name="Extensión Académica" dataDxfId="10"/>
  </tableColumns>
  <tableStyleInfo name="TableStyleLight9"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BFF7181B-9C79-4B13-99A2-ECF7BF12674B}" name="Colaboración_bidireccional" displayName="Colaboración_bidireccional" ref="C1:D12" totalsRowShown="0" headerRowDxfId="9" dataDxfId="8">
  <autoFilter ref="C1:D12" xr:uid="{BFF7181B-9C79-4B13-99A2-ECF7BF12674B}">
    <filterColumn colId="0" hiddenButton="1"/>
    <filterColumn colId="1" hiddenButton="1"/>
  </autoFilter>
  <tableColumns count="2">
    <tableColumn id="2" xr3:uid="{C1F9AB53-E7F9-4D71-BCEE-489512E575CF}" name="Extensión Cultural" dataDxfId="7"/>
    <tableColumn id="1" xr3:uid="{5690B042-3D55-42B0-874F-9E7C0023237B}" name="Colaboración_bidireccional" dataDxfId="6"/>
  </tableColumns>
  <tableStyleInfo name="TableStyleLight9"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83E2CE05-7C4F-4076-A517-1AE988FF7A2B}" name="Formación_a_través_de_la_VCM" displayName="Formación_a_través_de_la_VCM" ref="E1:E12" totalsRowShown="0" headerRowDxfId="5" dataDxfId="4">
  <autoFilter ref="E1:E12" xr:uid="{83E2CE05-7C4F-4076-A517-1AE988FF7A2B}">
    <filterColumn colId="0" hiddenButton="1"/>
  </autoFilter>
  <tableColumns count="1">
    <tableColumn id="1" xr3:uid="{7E2BB9CD-A792-4101-99F5-3FE719AB60A8}" name="Formación_a_través_de_la_VCM" dataDxfId="3"/>
  </tableColumns>
  <tableStyleInfo name="TableStyleLight9"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D155DBBF-6EB2-414F-9345-B9156A902EC0}" name="Fortalecimiento_institucional_de_la_VCM" displayName="Fortalecimiento_institucional_de_la_VCM" ref="F1:F12" totalsRowShown="0" headerRowDxfId="2" dataDxfId="1">
  <autoFilter ref="F1:F12" xr:uid="{D155DBBF-6EB2-414F-9345-B9156A902EC0}">
    <filterColumn colId="0" hiddenButton="1"/>
  </autoFilter>
  <tableColumns count="1">
    <tableColumn id="1" xr3:uid="{AFF3EC60-58FB-4B38-95D6-31D397AA81A6}" name="Fortalecimiento_institucional_de_la_VCM"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0.xml"/><Relationship Id="rId7" Type="http://schemas.openxmlformats.org/officeDocument/2006/relationships/table" Target="../tables/table1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chileagenda2030.gob.cl/" TargetMode="External"/><Relationship Id="rId4" Type="http://schemas.openxmlformats.org/officeDocument/2006/relationships/table" Target="../tables/table1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table" Target="../tables/table28.xml"/><Relationship Id="rId5" Type="http://schemas.openxmlformats.org/officeDocument/2006/relationships/table" Target="../tables/table27.xml"/><Relationship Id="rId4" Type="http://schemas.openxmlformats.org/officeDocument/2006/relationships/table" Target="../tables/table26.xml"/></Relationships>
</file>

<file path=xl/worksheets/_rels/sheet16.xml.rels><?xml version="1.0" encoding="UTF-8" standalone="yes"?>
<Relationships xmlns="http://schemas.openxmlformats.org/package/2006/relationships"><Relationship Id="rId13" Type="http://schemas.openxmlformats.org/officeDocument/2006/relationships/table" Target="../tables/table40.xml"/><Relationship Id="rId18" Type="http://schemas.openxmlformats.org/officeDocument/2006/relationships/table" Target="../tables/table45.xml"/><Relationship Id="rId26" Type="http://schemas.openxmlformats.org/officeDocument/2006/relationships/table" Target="../tables/table53.xml"/><Relationship Id="rId3" Type="http://schemas.openxmlformats.org/officeDocument/2006/relationships/table" Target="../tables/table30.xml"/><Relationship Id="rId21" Type="http://schemas.openxmlformats.org/officeDocument/2006/relationships/table" Target="../tables/table48.xml"/><Relationship Id="rId34" Type="http://schemas.openxmlformats.org/officeDocument/2006/relationships/table" Target="../tables/table61.xml"/><Relationship Id="rId7" Type="http://schemas.openxmlformats.org/officeDocument/2006/relationships/table" Target="../tables/table34.xml"/><Relationship Id="rId12" Type="http://schemas.openxmlformats.org/officeDocument/2006/relationships/table" Target="../tables/table39.xml"/><Relationship Id="rId17" Type="http://schemas.openxmlformats.org/officeDocument/2006/relationships/table" Target="../tables/table44.xml"/><Relationship Id="rId25" Type="http://schemas.openxmlformats.org/officeDocument/2006/relationships/table" Target="../tables/table52.xml"/><Relationship Id="rId33" Type="http://schemas.openxmlformats.org/officeDocument/2006/relationships/table" Target="../tables/table60.xml"/><Relationship Id="rId2" Type="http://schemas.openxmlformats.org/officeDocument/2006/relationships/table" Target="../tables/table29.xml"/><Relationship Id="rId16" Type="http://schemas.openxmlformats.org/officeDocument/2006/relationships/table" Target="../tables/table43.xml"/><Relationship Id="rId20" Type="http://schemas.openxmlformats.org/officeDocument/2006/relationships/table" Target="../tables/table47.xml"/><Relationship Id="rId29" Type="http://schemas.openxmlformats.org/officeDocument/2006/relationships/table" Target="../tables/table56.xml"/><Relationship Id="rId1" Type="http://schemas.openxmlformats.org/officeDocument/2006/relationships/printerSettings" Target="../printerSettings/printerSettings16.bin"/><Relationship Id="rId6" Type="http://schemas.openxmlformats.org/officeDocument/2006/relationships/table" Target="../tables/table33.xml"/><Relationship Id="rId11" Type="http://schemas.openxmlformats.org/officeDocument/2006/relationships/table" Target="../tables/table38.xml"/><Relationship Id="rId24" Type="http://schemas.openxmlformats.org/officeDocument/2006/relationships/table" Target="../tables/table51.xml"/><Relationship Id="rId32" Type="http://schemas.openxmlformats.org/officeDocument/2006/relationships/table" Target="../tables/table59.xml"/><Relationship Id="rId5" Type="http://schemas.openxmlformats.org/officeDocument/2006/relationships/table" Target="../tables/table32.xml"/><Relationship Id="rId15" Type="http://schemas.openxmlformats.org/officeDocument/2006/relationships/table" Target="../tables/table42.xml"/><Relationship Id="rId23" Type="http://schemas.openxmlformats.org/officeDocument/2006/relationships/table" Target="../tables/table50.xml"/><Relationship Id="rId28" Type="http://schemas.openxmlformats.org/officeDocument/2006/relationships/table" Target="../tables/table55.xml"/><Relationship Id="rId36" Type="http://schemas.openxmlformats.org/officeDocument/2006/relationships/table" Target="../tables/table63.xml"/><Relationship Id="rId10" Type="http://schemas.openxmlformats.org/officeDocument/2006/relationships/table" Target="../tables/table37.xml"/><Relationship Id="rId19" Type="http://schemas.openxmlformats.org/officeDocument/2006/relationships/table" Target="../tables/table46.xml"/><Relationship Id="rId31" Type="http://schemas.openxmlformats.org/officeDocument/2006/relationships/table" Target="../tables/table58.xml"/><Relationship Id="rId4" Type="http://schemas.openxmlformats.org/officeDocument/2006/relationships/table" Target="../tables/table31.xml"/><Relationship Id="rId9" Type="http://schemas.openxmlformats.org/officeDocument/2006/relationships/table" Target="../tables/table36.xml"/><Relationship Id="rId14" Type="http://schemas.openxmlformats.org/officeDocument/2006/relationships/table" Target="../tables/table41.xml"/><Relationship Id="rId22" Type="http://schemas.openxmlformats.org/officeDocument/2006/relationships/table" Target="../tables/table49.xml"/><Relationship Id="rId27" Type="http://schemas.openxmlformats.org/officeDocument/2006/relationships/table" Target="../tables/table54.xml"/><Relationship Id="rId30" Type="http://schemas.openxmlformats.org/officeDocument/2006/relationships/table" Target="../tables/table57.xml"/><Relationship Id="rId35" Type="http://schemas.openxmlformats.org/officeDocument/2006/relationships/table" Target="../tables/table62.xml"/><Relationship Id="rId8"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8DC6D-85B8-4FF5-89ED-F836217E6F73}">
  <sheetPr>
    <pageSetUpPr fitToPage="1"/>
  </sheetPr>
  <dimension ref="B1:XFC41"/>
  <sheetViews>
    <sheetView showGridLines="0" tabSelected="1" zoomScaleNormal="100" workbookViewId="0">
      <selection activeCell="C9" sqref="C9"/>
    </sheetView>
  </sheetViews>
  <sheetFormatPr baseColWidth="10" defaultColWidth="0" defaultRowHeight="15" zeroHeight="1" x14ac:dyDescent="0.25"/>
  <cols>
    <col min="1" max="1" width="3.5703125" style="8" customWidth="1"/>
    <col min="2" max="2" width="37.5703125" style="8" customWidth="1"/>
    <col min="3" max="3" width="78.42578125" style="8" customWidth="1"/>
    <col min="4" max="16383" width="11.42578125" style="8" hidden="1"/>
    <col min="16384" max="16384" width="1.140625" style="8" customWidth="1"/>
  </cols>
  <sheetData>
    <row r="1" spans="2:3" x14ac:dyDescent="0.25"/>
    <row r="2" spans="2:3" ht="27" customHeight="1" x14ac:dyDescent="0.25">
      <c r="B2" s="93" t="s">
        <v>0</v>
      </c>
      <c r="C2" s="93"/>
    </row>
    <row r="3" spans="2:3" ht="14.45" customHeight="1" x14ac:dyDescent="0.25">
      <c r="B3" s="94" t="s">
        <v>1</v>
      </c>
      <c r="C3" s="94"/>
    </row>
    <row r="4" spans="2:3" ht="126" customHeight="1" x14ac:dyDescent="0.25">
      <c r="B4" s="96" t="str" cm="1">
        <f t="array" aca="1" ref="B4" ca="1">INDIRECT("PARÁMETROS_VRIM!"&amp;TablaLinea&amp;"7")</f>
        <v>Fomentar la incorporación de la vinculación con el medio en el aprendizaje de pregrado y postgrado para favorecer una formación de calidad, con compromiso y pertinencia social, a través del apoyo a actividades de vinculación bidireccional realizadas en el contexto de asignaturas, trabajos de finalización de carrera, tesis de grado y postgrado, preprácticas y prácticas profesionales, en concordancia con el modelo formativo de la universidad.</v>
      </c>
      <c r="C4" s="96"/>
    </row>
    <row r="5" spans="2:3" x14ac:dyDescent="0.25">
      <c r="B5" s="95" t="s">
        <v>2</v>
      </c>
      <c r="C5" s="95"/>
    </row>
    <row r="6" spans="2:3" ht="29.1" customHeight="1" x14ac:dyDescent="0.25">
      <c r="C6" s="16"/>
    </row>
    <row r="7" spans="2:3" ht="63.75" customHeight="1" x14ac:dyDescent="0.25">
      <c r="B7" s="15" t="s">
        <v>3</v>
      </c>
      <c r="C7" s="21" t="s">
        <v>4</v>
      </c>
    </row>
    <row r="8" spans="2:3" ht="38.1" customHeight="1" x14ac:dyDescent="0.25">
      <c r="B8" s="22" t="s">
        <v>5</v>
      </c>
      <c r="C8" s="7" t="s">
        <v>6</v>
      </c>
    </row>
    <row r="9" spans="2:3" ht="48" customHeight="1" x14ac:dyDescent="0.25">
      <c r="B9" s="22" t="s">
        <v>7</v>
      </c>
      <c r="C9" s="18"/>
    </row>
    <row r="10" spans="2:3" ht="41.45" customHeight="1" x14ac:dyDescent="0.25">
      <c r="B10" s="22" t="s">
        <v>8</v>
      </c>
      <c r="C10" s="19"/>
    </row>
    <row r="11" spans="2:3" ht="44.45" customHeight="1" x14ac:dyDescent="0.25">
      <c r="B11" s="1" t="s">
        <v>9</v>
      </c>
      <c r="C11" s="19"/>
    </row>
    <row r="12" spans="2:3" ht="9.75" customHeight="1" x14ac:dyDescent="0.25">
      <c r="B12"/>
      <c r="C12"/>
    </row>
    <row r="13" spans="2:3" ht="34.5" hidden="1" customHeight="1" x14ac:dyDescent="0.25"/>
    <row r="14" spans="2:3" hidden="1" x14ac:dyDescent="0.25">
      <c r="B14" s="92"/>
      <c r="C14" s="92"/>
    </row>
    <row r="15" spans="2:3" ht="28.7" hidden="1" customHeight="1" x14ac:dyDescent="0.25"/>
    <row r="16" spans="2:3" ht="21.75" hidden="1" customHeight="1" x14ac:dyDescent="0.25"/>
    <row r="17" s="8" customFormat="1" hidden="1" x14ac:dyDescent="0.25"/>
    <row r="18" s="8" customFormat="1" hidden="1" x14ac:dyDescent="0.25"/>
    <row r="19" s="8" customFormat="1" hidden="1" x14ac:dyDescent="0.25"/>
    <row r="20" s="8" customFormat="1" hidden="1" x14ac:dyDescent="0.25"/>
    <row r="21" s="8" customFormat="1" hidden="1" x14ac:dyDescent="0.25"/>
    <row r="22" s="8" customFormat="1" hidden="1" x14ac:dyDescent="0.25"/>
    <row r="23" s="8" customFormat="1" hidden="1" x14ac:dyDescent="0.25"/>
    <row r="24" s="8" customFormat="1" hidden="1" x14ac:dyDescent="0.25"/>
    <row r="25" s="8" customFormat="1" hidden="1" x14ac:dyDescent="0.25"/>
    <row r="26" s="8" customFormat="1" hidden="1" x14ac:dyDescent="0.25"/>
    <row r="27" s="8" customFormat="1" hidden="1" x14ac:dyDescent="0.25"/>
    <row r="28" s="8" customFormat="1" hidden="1" x14ac:dyDescent="0.25"/>
    <row r="29" s="8" customFormat="1" hidden="1" x14ac:dyDescent="0.25"/>
    <row r="30" s="8" customFormat="1" hidden="1" x14ac:dyDescent="0.25"/>
    <row r="31" s="8" customFormat="1" hidden="1" x14ac:dyDescent="0.25"/>
    <row r="32" s="8" customFormat="1" hidden="1" x14ac:dyDescent="0.25"/>
    <row r="33" s="8" customFormat="1" hidden="1" x14ac:dyDescent="0.25"/>
    <row r="34" s="8" customFormat="1" hidden="1" x14ac:dyDescent="0.25"/>
    <row r="35" s="8" customFormat="1" hidden="1" x14ac:dyDescent="0.25"/>
    <row r="36" s="8" customFormat="1" hidden="1" x14ac:dyDescent="0.25"/>
    <row r="37" s="8" customFormat="1" hidden="1" x14ac:dyDescent="0.25"/>
    <row r="38" s="8" customFormat="1" hidden="1" x14ac:dyDescent="0.25"/>
    <row r="39" s="8" customFormat="1" hidden="1" x14ac:dyDescent="0.25"/>
    <row r="40" s="8" customFormat="1" hidden="1" x14ac:dyDescent="0.25"/>
    <row r="41" s="8" customFormat="1" hidden="1" x14ac:dyDescent="0.25"/>
  </sheetData>
  <sheetProtection algorithmName="SHA-512" hashValue="RCsj8BeLHV2LbWQ7gbfrh2tux2Z9WvlAzQrDERO1dZNGWjuWgdQBmcms3ZaJvubPurQWOYTJzL5kae+DyzPP0Q==" saltValue="9Pz+iLrwy+XfJiSy2clDCw==" spinCount="100000" sheet="1" selectLockedCells="1"/>
  <mergeCells count="5">
    <mergeCell ref="B14:C14"/>
    <mergeCell ref="B2:C2"/>
    <mergeCell ref="B3:C3"/>
    <mergeCell ref="B5:C5"/>
    <mergeCell ref="B4:C4"/>
  </mergeCells>
  <dataValidations count="1">
    <dataValidation type="list" allowBlank="1" showInputMessage="1" showErrorMessage="1" promptTitle="Para seleccionar modalidad:" prompt="1.Debe seleccionar la celda y luego, en la esquina superior derecha, debe hacer click en la punta de flecha; _x000a_2. Seleccione sólo una de las modalidades que se despliegan." sqref="C10" xr:uid="{41331E5F-0B9B-49A3-8091-24EA513547AF}">
      <formula1>"Presencial,Semipresencial,No Presencial"</formula1>
    </dataValidation>
  </dataValidations>
  <pageMargins left="0.7" right="0.7" top="0.75" bottom="0.75" header="0.3" footer="0.3"/>
  <pageSetup scale="77" fitToHeight="0"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3ED089E8-F262-4840-8B38-7D70225FC2D3}">
          <x14:formula1>
            <xm:f>PARÁMETROS_VRIM!$B$1:$F$1</xm:f>
          </x14:formula1>
          <xm:sqref>C8</xm:sqref>
        </x14:dataValidation>
        <x14:dataValidation type="whole" allowBlank="1" showInputMessage="1" showErrorMessage="1" errorTitle="Error" error="La duración no está dentro del rango definido para esta línea de proyecto" xr:uid="{01F145DF-9FB1-45EA-855F-9D09B95C4BC0}">
          <x14:formula1>
            <xm:f>PARÁMETROS_VRIM!D17</xm:f>
          </x14:formula1>
          <x14:formula2>
            <xm:f>PARÁMETROS_VRIM!C17</xm:f>
          </x14:formula2>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C117B-736F-4544-838E-77C3AA74529F}">
  <sheetPr>
    <pageSetUpPr fitToPage="1"/>
  </sheetPr>
  <dimension ref="B1:XFC38"/>
  <sheetViews>
    <sheetView showGridLines="0" topLeftCell="A22" zoomScale="115" zoomScaleNormal="115" workbookViewId="0">
      <selection activeCell="XFD6" sqref="XFD6"/>
    </sheetView>
  </sheetViews>
  <sheetFormatPr baseColWidth="10" defaultColWidth="0" defaultRowHeight="15" zeroHeight="1" x14ac:dyDescent="0.25"/>
  <cols>
    <col min="1" max="1" width="3.5703125" style="8" customWidth="1"/>
    <col min="2" max="2" width="109.7109375" style="8" customWidth="1"/>
    <col min="3" max="3" width="22.28515625" style="8" customWidth="1"/>
    <col min="4" max="16383" width="11.42578125" style="8" hidden="1"/>
    <col min="16384" max="16384" width="3.7109375" style="8" customWidth="1"/>
  </cols>
  <sheetData>
    <row r="1" spans="2:3" x14ac:dyDescent="0.25"/>
    <row r="2" spans="2:3" ht="18.75" customHeight="1" x14ac:dyDescent="0.25">
      <c r="B2" s="98" t="s">
        <v>10</v>
      </c>
      <c r="C2" s="98"/>
    </row>
    <row r="3" spans="2:3" ht="63" customHeight="1" x14ac:dyDescent="0.25">
      <c r="B3" s="97" t="str" cm="1">
        <f t="array" aca="1" ref="B3" ca="1">INDIRECT("PARÁMETROS_VRIM!"&amp;TablaLinea&amp;"3")</f>
        <v>Debe ser suficientemente informativo y claro, e indicar los principales aspectos del proyecto: diagnóstico o identificación de una necesidad del medio externo, objetivos, metodología de desarrollo y resultados que se esperan (cuál es la contribución o impacto que se quiere producir en el medio externo y en la formación de lo/as estudiantes UdeC). Debe considerarse que un resumen bien formulado facilita la correcta designación de las personas que lo evaluarán.</v>
      </c>
      <c r="C3" s="97"/>
    </row>
    <row r="4" spans="2:3" ht="17.45" customHeight="1" x14ac:dyDescent="0.25">
      <c r="B4" s="65"/>
      <c r="C4" s="65"/>
    </row>
    <row r="5" spans="2:3" ht="63" customHeight="1" x14ac:dyDescent="0.25">
      <c r="B5" s="15" t="s">
        <v>11</v>
      </c>
      <c r="C5" s="68" t="s">
        <v>12</v>
      </c>
    </row>
    <row r="6" spans="2:3" ht="187.7" customHeight="1" x14ac:dyDescent="0.25">
      <c r="B6" s="10"/>
      <c r="C6" s="73" t="str">
        <f>"máximo "&amp;3500 - LEN(ResumenDelProyecto[[#This Row],[Resumen del proyecto]])&amp;" caracteres"</f>
        <v>máximo 3500 caracteres</v>
      </c>
    </row>
    <row r="7" spans="2:3" ht="27.4" customHeight="1" x14ac:dyDescent="0.25">
      <c r="B7" s="27"/>
      <c r="C7" s="67"/>
    </row>
    <row r="8" spans="2:3" ht="27" customHeight="1" x14ac:dyDescent="0.25">
      <c r="B8" s="98" t="s">
        <v>13</v>
      </c>
      <c r="C8" s="98"/>
    </row>
    <row r="9" spans="2:3" ht="21.75" customHeight="1" x14ac:dyDescent="0.25">
      <c r="B9" s="99"/>
      <c r="C9" s="99"/>
    </row>
    <row r="10" spans="2:3" ht="49.35" customHeight="1" x14ac:dyDescent="0.25">
      <c r="B10" s="75" t="s">
        <v>14</v>
      </c>
      <c r="C10" s="70"/>
    </row>
    <row r="11" spans="2:3" ht="51.95" customHeight="1" x14ac:dyDescent="0.25">
      <c r="B11" s="74" t="str" cm="1">
        <f t="array" aca="1" ref="B11" ca="1">INDIRECT("PARÁMETROS_VRIM!"&amp;TablaLinea&amp;"4")</f>
        <v>Explicite la necesidad del medio externo que sustenta la pertinencia o relevancia social de la propuesta.</v>
      </c>
      <c r="C11" s="70"/>
    </row>
    <row r="12" spans="2:3" ht="1.35" customHeight="1" x14ac:dyDescent="0.25">
      <c r="B12" s="71" t="s">
        <v>15</v>
      </c>
      <c r="C12" s="68" t="s">
        <v>12</v>
      </c>
    </row>
    <row r="13" spans="2:3" ht="153" customHeight="1" x14ac:dyDescent="0.25">
      <c r="B13" s="72"/>
      <c r="C13" s="14" t="str">
        <f>"máximo "&amp;400 - LEN(Diagnóstico[[#This Row],[Diagnóstico o necesidades del medio detectadas]])&amp;" caracteres"</f>
        <v>máximo 400 caracteres</v>
      </c>
    </row>
    <row r="14" spans="2:3" ht="38.450000000000003" customHeight="1" x14ac:dyDescent="0.25">
      <c r="B14" s="11"/>
    </row>
    <row r="15" spans="2:3" ht="38.450000000000003" customHeight="1" x14ac:dyDescent="0.25">
      <c r="B15" s="75" t="s">
        <v>16</v>
      </c>
      <c r="C15" s="70"/>
    </row>
    <row r="16" spans="2:3" ht="71.650000000000006" customHeight="1" x14ac:dyDescent="0.25">
      <c r="B16" s="74" t="str" cm="1">
        <f t="array" aca="1" ref="B16" ca="1">INDIRECT("PARÁMETROS_VRIM!"&amp;TablaLinea&amp;"5")</f>
        <v>Exponga por qué la propuesta es relevante para la comunidad externa involucrada (diagnóstico). Su fundamentación debe ser coherente con la necesidad identificada.</v>
      </c>
      <c r="C16" s="70"/>
    </row>
    <row r="17" spans="2:3" ht="2.4500000000000002" customHeight="1" x14ac:dyDescent="0.25">
      <c r="B17" s="71" t="s">
        <v>16</v>
      </c>
      <c r="C17" s="68" t="s">
        <v>12</v>
      </c>
    </row>
    <row r="18" spans="2:3" ht="183" customHeight="1" x14ac:dyDescent="0.25">
      <c r="B18" s="10"/>
      <c r="C18" s="14" t="str">
        <f>"máximo "&amp;1200-LEN(Pertinencia[[#This Row],[Pertinencia social]])&amp;" caracteres"</f>
        <v>máximo 1200 caracteres</v>
      </c>
    </row>
    <row r="19" spans="2:3" x14ac:dyDescent="0.25">
      <c r="B19" s="13"/>
    </row>
    <row r="20" spans="2:3" ht="41.65" customHeight="1" x14ac:dyDescent="0.25">
      <c r="B20" s="75" t="s">
        <v>17</v>
      </c>
      <c r="C20" s="70"/>
    </row>
    <row r="21" spans="2:3" ht="91.7" customHeight="1" x14ac:dyDescent="0.25">
      <c r="B21" s="74" t="str" cm="1">
        <f t="array" aca="1" ref="B21" ca="1">INDIRECT("PARÁMETROS_VRIM!"&amp;TablaLinea&amp;"9")</f>
        <v>Explique de qué manera la propuesta integra la vinculación con el medio en el desarrollo de la formación o la investigación/creación artística ; en el caso de la “formación”, indique también si las actividades del proyecto incluyen la participación de tesistas, memoristas, estudiantes en práctica o de asignaturas.</v>
      </c>
      <c r="C21" s="70"/>
    </row>
    <row r="22" spans="2:3" ht="3.75" customHeight="1" x14ac:dyDescent="0.25">
      <c r="B22" s="71" t="s">
        <v>18</v>
      </c>
      <c r="C22" s="68" t="s">
        <v>12</v>
      </c>
    </row>
    <row r="23" spans="2:3" ht="170.45" customHeight="1" x14ac:dyDescent="0.25">
      <c r="B23" s="72"/>
      <c r="C23" s="12" t="str">
        <f>"maximo "&amp;1500-LEN(IntegracionVRIM[[#This Row],[Integración de la VCM]])&amp;" caracteres"</f>
        <v>maximo 1500 caracteres</v>
      </c>
    </row>
    <row r="24" spans="2:3" x14ac:dyDescent="0.25"/>
    <row r="25" spans="2:3" ht="55.35" customHeight="1" x14ac:dyDescent="0.25">
      <c r="B25" s="75" t="s">
        <v>19</v>
      </c>
      <c r="C25" s="70"/>
    </row>
    <row r="26" spans="2:3" ht="57.75" customHeight="1" x14ac:dyDescent="0.25">
      <c r="B26" s="74" t="str" cm="1">
        <f t="array" aca="1" ref="B26" ca="1">INDIRECT("PARÁMETROS_VRIM!"&amp;TablaLinea&amp;"10")</f>
        <v>Refiérase a las posibilidades de que las iniciativas proyectadas en el marco del proyecto se mantengan en el tiempo (estrategias o acciones sobre las que se basa esta posibilidad).</v>
      </c>
      <c r="C26" s="70"/>
    </row>
    <row r="27" spans="2:3" ht="3.75" customHeight="1" x14ac:dyDescent="0.25">
      <c r="B27" s="21" t="s">
        <v>19</v>
      </c>
      <c r="C27" s="68" t="s">
        <v>12</v>
      </c>
    </row>
    <row r="28" spans="2:3" ht="151.35" customHeight="1" x14ac:dyDescent="0.25">
      <c r="B28" s="72"/>
      <c r="C28" s="14" t="str">
        <f>"máximo "&amp;1500-LEN(Permanencia[[#This Row],[Permanencia de la propuesta]])&amp;" caracteres"</f>
        <v>máximo 1500 caracteres</v>
      </c>
    </row>
    <row r="29" spans="2:3" x14ac:dyDescent="0.25"/>
    <row r="30" spans="2:3" ht="43.7" customHeight="1" x14ac:dyDescent="0.25">
      <c r="B30" s="75" t="s">
        <v>20</v>
      </c>
      <c r="C30" s="70"/>
    </row>
    <row r="31" spans="2:3" ht="83.45" customHeight="1" x14ac:dyDescent="0.25">
      <c r="B31" s="74" t="str" cm="1">
        <f t="array" aca="1" ref="B31" ca="1">INDIRECT("PARÁMETROS_VRIM!"&amp;TablaLinea&amp;"11")</f>
        <v>Cuando corresponda, indique detalladamente con qué infraestructura y medidas de bioseguridad cuenta el equipo proponente para el desarrollo de las actividades, de acuerdo con el nivel de riesgo que estas involucren. Señale si cuenta con el informe del Comité de Ética de su repartición (adjuntar el informe a los documentos de postulación).</v>
      </c>
      <c r="C31" s="70"/>
    </row>
    <row r="32" spans="2:3" ht="3.75" customHeight="1" x14ac:dyDescent="0.25">
      <c r="B32" s="21" t="s">
        <v>21</v>
      </c>
      <c r="C32" s="68" t="s">
        <v>12</v>
      </c>
    </row>
    <row r="33" spans="2:3" ht="80.45" customHeight="1" x14ac:dyDescent="0.25">
      <c r="B33" s="72"/>
      <c r="C33" s="14" t="str">
        <f>"máximo "&amp;100-LEN(BioSeguridad[[#This Row],[Medidas de Bioseguridad]])&amp;" caracteres"</f>
        <v>máximo 100 caracteres</v>
      </c>
    </row>
    <row r="34" spans="2:3" x14ac:dyDescent="0.25"/>
    <row r="35" spans="2:3" ht="56.65" hidden="1" customHeight="1" x14ac:dyDescent="0.25">
      <c r="B35" s="69"/>
      <c r="C35" s="70"/>
    </row>
    <row r="36" spans="2:3" ht="51.75" hidden="1" customHeight="1" x14ac:dyDescent="0.25">
      <c r="B36" s="69" t="s">
        <v>22</v>
      </c>
      <c r="C36" s="70"/>
    </row>
    <row r="37" spans="2:3" ht="3.75" hidden="1" customHeight="1" x14ac:dyDescent="0.25">
      <c r="B37" s="21" t="s">
        <v>23</v>
      </c>
      <c r="C37" s="68" t="s">
        <v>12</v>
      </c>
    </row>
    <row r="38" spans="2:3" ht="153" hidden="1" customHeight="1" x14ac:dyDescent="0.25">
      <c r="B38" s="72"/>
      <c r="C38" s="14" t="str">
        <f>"máximo "&amp;1500-LEN(Formacion[[#This Row],[Formación]])&amp;" caracteres"</f>
        <v>máximo 1500 caracteres</v>
      </c>
    </row>
  </sheetData>
  <sheetProtection algorithmName="SHA-512" hashValue="1fYCXNc2WrFNxOsEK5G2j8flMmEaf04utTnSKK07ACn5O3RsIhZa3lq5ZPEnYtWI1hNaijLP0RGcZtf8h+7neA==" saltValue="QEFSDgPbqDW+E0oxu9of5w==" spinCount="100000" sheet="1" selectLockedCells="1"/>
  <mergeCells count="4">
    <mergeCell ref="B3:C3"/>
    <mergeCell ref="B2:C2"/>
    <mergeCell ref="B9:C9"/>
    <mergeCell ref="B8:C8"/>
  </mergeCells>
  <conditionalFormatting sqref="C13">
    <cfRule type="cellIs" dxfId="376" priority="8" operator="lessThan">
      <formula>0</formula>
    </cfRule>
  </conditionalFormatting>
  <conditionalFormatting sqref="C23">
    <cfRule type="cellIs" dxfId="375" priority="6" operator="lessThan">
      <formula>0</formula>
    </cfRule>
  </conditionalFormatting>
  <conditionalFormatting sqref="C28">
    <cfRule type="cellIs" dxfId="374" priority="5" operator="lessThan">
      <formula>0</formula>
    </cfRule>
  </conditionalFormatting>
  <conditionalFormatting sqref="C33">
    <cfRule type="cellIs" dxfId="373" priority="4" operator="lessThan">
      <formula>0</formula>
    </cfRule>
  </conditionalFormatting>
  <conditionalFormatting sqref="C38">
    <cfRule type="cellIs" dxfId="372" priority="3" operator="lessThan">
      <formula>0</formula>
    </cfRule>
  </conditionalFormatting>
  <conditionalFormatting sqref="C6:C7">
    <cfRule type="cellIs" dxfId="371" priority="2" operator="lessThan">
      <formula>0</formula>
    </cfRule>
  </conditionalFormatting>
  <conditionalFormatting sqref="C18">
    <cfRule type="cellIs" dxfId="370" priority="1" operator="lessThan">
      <formula>0</formula>
    </cfRule>
  </conditionalFormatting>
  <dataValidations count="6">
    <dataValidation type="textLength" errorStyle="warning" allowBlank="1" showInputMessage="1" showErrorMessage="1" errorTitle="Largo Máximo" error="El texto ingresado supera el largo permitido. Para corregir presione &quot;NO&quot;, para eliminar el texto presione &quot;CANCELAR&quot; y reingrese el contenido." sqref="B13" xr:uid="{675F63C7-6B2C-44DB-A92A-62D654C92749}">
      <formula1>0</formula1>
      <formula2>500</formula2>
    </dataValidation>
    <dataValidation type="textLength" errorStyle="warning" allowBlank="1" showInputMessage="1" showErrorMessage="1" errorTitle="Largo Máximo" error="El texto ingresado supera el largo permitido. Para corregir presione &quot;NO&quot;, para eliminar el texto presione &quot;CANCELAR&quot; y reingrese el contenido." sqref="B18" xr:uid="{E276D908-1BE3-4AD4-9FFB-69F63952F16B}">
      <formula1>0</formula1>
      <formula2>1200</formula2>
    </dataValidation>
    <dataValidation type="textLength" errorStyle="warning" allowBlank="1" showInputMessage="1" showErrorMessage="1" errorTitle="Largo Máximo" error="El texto ingresado supera el largo permitido. Para corregir presione &quot;NO&quot;, para eliminar el texto presione &quot;CANCELAR&quot; y reingrese el contenido." sqref="B28 B23 B38" xr:uid="{AF825294-7857-4FFA-AFC0-F90766535C75}">
      <formula1>0</formula1>
      <formula2>1500</formula2>
    </dataValidation>
    <dataValidation type="textLength" errorStyle="warning" allowBlank="1" showInputMessage="1" showErrorMessage="1" errorTitle="Largo Máximo" error="El texto ingresado supera el largo permitido. Para corregir presione &quot;NO&quot;, para eliminar el texto presione &quot;CANCELAR&quot; y reingrese el contenido." sqref="B33" xr:uid="{5E9EF9A0-678C-4BF2-980A-08CA6B40E8A9}">
      <formula1>0</formula1>
      <formula2>100</formula2>
    </dataValidation>
    <dataValidation type="textLength" allowBlank="1" showInputMessage="1" showErrorMessage="1" sqref="B7" xr:uid="{AA9E817C-EB2F-46B3-B010-D7F37069F9E8}">
      <formula1>0</formula1>
      <formula2>3500</formula2>
    </dataValidation>
    <dataValidation type="textLength" errorStyle="warning" allowBlank="1" showInputMessage="1" showErrorMessage="1" errorTitle="Largo Máximo" error="El texto ingresado supera el largo permitido. Para corregir presione &quot;NO&quot;, para eliminar el texto presione &quot;CANCELAR&quot; y reingrese el contenido." sqref="B6" xr:uid="{1C556FA3-9AFA-47F3-9C30-AF003332353A}">
      <formula1>0</formula1>
      <formula2>3500</formula2>
    </dataValidation>
  </dataValidations>
  <pageMargins left="0.7" right="0.7" top="0.75" bottom="0.75" header="0.3" footer="0.3"/>
  <pageSetup scale="68" fitToHeight="0" orientation="portrait" horizontalDpi="300" verticalDpi="300" r:id="rId1"/>
  <drawing r:id="rId2"/>
  <tableParts count="7">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16AE5-07F3-48BA-90E1-E6E58D854E06}">
  <sheetPr>
    <pageSetUpPr fitToPage="1"/>
  </sheetPr>
  <dimension ref="A1:XFC25"/>
  <sheetViews>
    <sheetView showGridLines="0" zoomScale="115" zoomScaleNormal="115" workbookViewId="0">
      <selection activeCell="F6" sqref="F6"/>
    </sheetView>
  </sheetViews>
  <sheetFormatPr baseColWidth="10" defaultColWidth="0" defaultRowHeight="15" zeroHeight="1" x14ac:dyDescent="0.25"/>
  <cols>
    <col min="1" max="1" width="6.140625" style="8" customWidth="1"/>
    <col min="2" max="2" width="5.7109375" style="8" customWidth="1"/>
    <col min="3" max="3" width="21.28515625" style="8" customWidth="1"/>
    <col min="4" max="4" width="59" style="8" customWidth="1"/>
    <col min="5" max="5" width="20" style="8" customWidth="1"/>
    <col min="6" max="6" width="41.85546875" style="8" customWidth="1"/>
    <col min="7" max="16382" width="11.42578125" style="8" hidden="1"/>
    <col min="16383" max="16383" width="0.5703125" style="8" customWidth="1"/>
    <col min="16384" max="16384" width="4.42578125" style="8" hidden="1" customWidth="1"/>
  </cols>
  <sheetData>
    <row r="1" spans="2:7" x14ac:dyDescent="0.25"/>
    <row r="2" spans="2:7" ht="18" x14ac:dyDescent="0.25">
      <c r="B2" s="98" t="s">
        <v>24</v>
      </c>
      <c r="C2" s="98"/>
      <c r="D2" s="98"/>
      <c r="E2" s="98"/>
      <c r="F2" s="98"/>
    </row>
    <row r="3" spans="2:7" ht="39.75" customHeight="1" x14ac:dyDescent="0.25">
      <c r="B3" s="100" t="s">
        <v>25</v>
      </c>
      <c r="C3" s="100"/>
      <c r="D3" s="100"/>
      <c r="E3" s="100"/>
      <c r="F3" s="100"/>
    </row>
    <row r="4" spans="2:7" x14ac:dyDescent="0.25"/>
    <row r="5" spans="2:7" ht="72.400000000000006" customHeight="1" x14ac:dyDescent="0.25">
      <c r="B5" s="23" t="s">
        <v>26</v>
      </c>
      <c r="C5" s="23" t="s">
        <v>27</v>
      </c>
      <c r="D5" s="33" t="s">
        <v>28</v>
      </c>
      <c r="E5" s="33" t="s">
        <v>29</v>
      </c>
      <c r="F5" s="33" t="s">
        <v>30</v>
      </c>
      <c r="G5" s="33" t="s">
        <v>12</v>
      </c>
    </row>
    <row r="6" spans="2:7" ht="60" customHeight="1" x14ac:dyDescent="0.25">
      <c r="B6" s="64" t="s">
        <v>31</v>
      </c>
      <c r="C6" s="1" t="s">
        <v>23</v>
      </c>
      <c r="D6" s="1" t="s">
        <v>32</v>
      </c>
      <c r="E6" s="40" t="s">
        <v>33</v>
      </c>
      <c r="F6" s="51"/>
      <c r="G6" s="32">
        <f>800-LEN(PertinenciaInstitucional[[#This Row],[Fundamentación]])</f>
        <v>800</v>
      </c>
    </row>
    <row r="7" spans="2:7" ht="60" customHeight="1" x14ac:dyDescent="0.25">
      <c r="B7" s="64" t="s">
        <v>34</v>
      </c>
      <c r="C7" s="1" t="s">
        <v>23</v>
      </c>
      <c r="D7" s="1" t="s">
        <v>35</v>
      </c>
      <c r="E7" s="40" t="s">
        <v>33</v>
      </c>
      <c r="F7" s="51"/>
      <c r="G7" s="32">
        <f>800-LEN(PertinenciaInstitucional[[#This Row],[Fundamentación]])</f>
        <v>800</v>
      </c>
    </row>
    <row r="8" spans="2:7" ht="60" customHeight="1" x14ac:dyDescent="0.25">
      <c r="B8" s="64" t="s">
        <v>36</v>
      </c>
      <c r="C8" s="1" t="s">
        <v>23</v>
      </c>
      <c r="D8" s="1" t="s">
        <v>37</v>
      </c>
      <c r="E8" s="40" t="s">
        <v>33</v>
      </c>
      <c r="F8" s="51"/>
      <c r="G8" s="32">
        <f>800-LEN(PertinenciaInstitucional[[#This Row],[Fundamentación]])</f>
        <v>800</v>
      </c>
    </row>
    <row r="9" spans="2:7" ht="60" customHeight="1" x14ac:dyDescent="0.25">
      <c r="B9" s="64" t="s">
        <v>38</v>
      </c>
      <c r="C9" s="1" t="s">
        <v>39</v>
      </c>
      <c r="D9" s="1" t="s">
        <v>40</v>
      </c>
      <c r="E9" s="40" t="s">
        <v>33</v>
      </c>
      <c r="F9" s="51"/>
      <c r="G9" s="32">
        <f>800-LEN(PertinenciaInstitucional[[#This Row],[Fundamentación]])</f>
        <v>800</v>
      </c>
    </row>
    <row r="10" spans="2:7" ht="60" customHeight="1" x14ac:dyDescent="0.25">
      <c r="B10" s="64" t="s">
        <v>41</v>
      </c>
      <c r="C10" s="1" t="s">
        <v>39</v>
      </c>
      <c r="D10" s="1" t="s">
        <v>42</v>
      </c>
      <c r="E10" s="40" t="s">
        <v>33</v>
      </c>
      <c r="F10" s="51"/>
      <c r="G10" s="32">
        <f>800-LEN(PertinenciaInstitucional[[#This Row],[Fundamentación]])</f>
        <v>800</v>
      </c>
    </row>
    <row r="11" spans="2:7" ht="60" customHeight="1" x14ac:dyDescent="0.25">
      <c r="B11" s="64" t="s">
        <v>43</v>
      </c>
      <c r="C11" s="1" t="s">
        <v>39</v>
      </c>
      <c r="D11" s="1" t="s">
        <v>44</v>
      </c>
      <c r="E11" s="40" t="s">
        <v>33</v>
      </c>
      <c r="F11" s="51"/>
      <c r="G11" s="32">
        <f>800-LEN(PertinenciaInstitucional[[#This Row],[Fundamentación]])</f>
        <v>800</v>
      </c>
    </row>
    <row r="12" spans="2:7" ht="60" customHeight="1" x14ac:dyDescent="0.25">
      <c r="B12" s="64" t="s">
        <v>45</v>
      </c>
      <c r="C12" s="1" t="s">
        <v>46</v>
      </c>
      <c r="D12" s="1" t="s">
        <v>47</v>
      </c>
      <c r="E12" s="40" t="s">
        <v>33</v>
      </c>
      <c r="F12" s="51"/>
      <c r="G12" s="32">
        <f>800-LEN(PertinenciaInstitucional[[#This Row],[Fundamentación]])</f>
        <v>800</v>
      </c>
    </row>
    <row r="13" spans="2:7" ht="60" customHeight="1" x14ac:dyDescent="0.25">
      <c r="B13" s="64" t="s">
        <v>48</v>
      </c>
      <c r="C13" s="1" t="s">
        <v>46</v>
      </c>
      <c r="D13" s="1" t="s">
        <v>49</v>
      </c>
      <c r="E13" s="40" t="s">
        <v>33</v>
      </c>
      <c r="F13" s="51"/>
      <c r="G13" s="32">
        <f>800-LEN(PertinenciaInstitucional[[#This Row],[Fundamentación]])</f>
        <v>800</v>
      </c>
    </row>
    <row r="17" s="8" customFormat="1" hidden="1" x14ac:dyDescent="0.25"/>
    <row r="18" s="8" customFormat="1" hidden="1" x14ac:dyDescent="0.25"/>
    <row r="19" s="8" customFormat="1" hidden="1" x14ac:dyDescent="0.25"/>
    <row r="20" s="8" customFormat="1" hidden="1" x14ac:dyDescent="0.25"/>
    <row r="21" s="8" customFormat="1" hidden="1" x14ac:dyDescent="0.25"/>
    <row r="22" s="8" customFormat="1" hidden="1" x14ac:dyDescent="0.25"/>
    <row r="23" s="8" customFormat="1" hidden="1" x14ac:dyDescent="0.25"/>
    <row r="24" s="8" customFormat="1" hidden="1" x14ac:dyDescent="0.25"/>
    <row r="25" s="8" customFormat="1" hidden="1" x14ac:dyDescent="0.25"/>
  </sheetData>
  <sheetProtection algorithmName="SHA-512" hashValue="az6Z5J2FdfRajiuVX4t3GlhYRqUgeaiSNzVQyBWocTv+HaQSnkVGevsRVOWS8ro+854idcQJpxFaWQ35wfj9Hg==" saltValue="Rp/3qO99DSt0GXr00jPl7g==" spinCount="100000" sheet="1" selectLockedCells="1"/>
  <mergeCells count="2">
    <mergeCell ref="B2:F2"/>
    <mergeCell ref="B3:F3"/>
  </mergeCells>
  <phoneticPr fontId="8" type="noConversion"/>
  <conditionalFormatting sqref="G6:G13">
    <cfRule type="cellIs" dxfId="338" priority="21" operator="lessThan">
      <formula>0</formula>
    </cfRule>
  </conditionalFormatting>
  <conditionalFormatting sqref="F6">
    <cfRule type="cellIs" dxfId="337" priority="20" operator="equal">
      <formula>"Sí"</formula>
    </cfRule>
  </conditionalFormatting>
  <conditionalFormatting sqref="E6">
    <cfRule type="cellIs" dxfId="336" priority="18" operator="equal">
      <formula>"Sí"</formula>
    </cfRule>
  </conditionalFormatting>
  <conditionalFormatting sqref="F7:F12">
    <cfRule type="cellIs" dxfId="335" priority="16" operator="equal">
      <formula>"Sí"</formula>
    </cfRule>
  </conditionalFormatting>
  <conditionalFormatting sqref="F13">
    <cfRule type="cellIs" dxfId="334" priority="15" operator="equal">
      <formula>"Sí"</formula>
    </cfRule>
  </conditionalFormatting>
  <conditionalFormatting sqref="E7">
    <cfRule type="cellIs" dxfId="333" priority="7" operator="equal">
      <formula>"Sí"</formula>
    </cfRule>
  </conditionalFormatting>
  <conditionalFormatting sqref="E8">
    <cfRule type="cellIs" dxfId="332" priority="6" operator="equal">
      <formula>"Sí"</formula>
    </cfRule>
  </conditionalFormatting>
  <conditionalFormatting sqref="E9">
    <cfRule type="cellIs" dxfId="331" priority="5" operator="equal">
      <formula>"Sí"</formula>
    </cfRule>
  </conditionalFormatting>
  <conditionalFormatting sqref="E10">
    <cfRule type="cellIs" dxfId="330" priority="4" operator="equal">
      <formula>"Sí"</formula>
    </cfRule>
  </conditionalFormatting>
  <conditionalFormatting sqref="E11">
    <cfRule type="cellIs" dxfId="329" priority="3" operator="equal">
      <formula>"Sí"</formula>
    </cfRule>
  </conditionalFormatting>
  <conditionalFormatting sqref="E12">
    <cfRule type="cellIs" dxfId="328" priority="2" operator="equal">
      <formula>"Sí"</formula>
    </cfRule>
  </conditionalFormatting>
  <conditionalFormatting sqref="E13">
    <cfRule type="cellIs" dxfId="327" priority="1" operator="equal">
      <formula>"Sí"</formula>
    </cfRule>
  </conditionalFormatting>
  <dataValidations count="4">
    <dataValidation type="textLength" operator="lessThanOrEqual" allowBlank="1" showInputMessage="1" showErrorMessage="1" errorTitle="Largo Máximo" error="El texto ingresado supera el largo permitido. Para corregir presione &quot;NO&quot;, para eliminar el texto presione &quot;CANCELAR&quot; y reingrese el contenido." sqref="F13" xr:uid="{43631D94-08D1-4C07-B0A3-D036D0EBB97F}">
      <formula1>800</formula1>
    </dataValidation>
    <dataValidation type="textLength" errorStyle="warning" operator="lessThanOrEqual" allowBlank="1" showInputMessage="1" showErrorMessage="1" errorTitle="Largo Máximo" error="El texto ingresado supera el largo permitido. Para corregir presione &quot;NO&quot;, para eliminar el texto presione &quot;CANCELAR&quot; y reingrese el contenido." sqref="F6:F12" xr:uid="{6AC99408-23D4-4D13-A857-FEFBB382BD2F}">
      <formula1>800</formula1>
    </dataValidation>
    <dataValidation type="list" allowBlank="1" showInputMessage="1" showErrorMessage="1" promptTitle="Cambiar" prompt="Con un click puede cambiar el valor" sqref="E7:E13" xr:uid="{08454BE8-091E-4B1B-99D3-E59BAADCB2AF}">
      <formula1>"Sí,No"</formula1>
    </dataValidation>
    <dataValidation type="list" allowBlank="1" showInputMessage="1" showErrorMessage="1" promptTitle="Para seleccionar objetivos PEI:" prompt="1. Todas las casillas vienen marcadas con un No por defecto;_x000a_2. Para cambiar, debe seleccionar la celda y luego, en la esquina superior derecha, debe hacer click en la punta de flecha._x000a_" sqref="E6" xr:uid="{55AD02E0-FD18-462C-BA82-D740C29C5BA4}">
      <formula1>"Sí,No"</formula1>
    </dataValidation>
  </dataValidations>
  <pageMargins left="0.7" right="0.7" top="0.75" bottom="0.75" header="0.3" footer="0.3"/>
  <pageSetup scale="58" orientation="portrait" horizontalDpi="300" verticalDpi="3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5DC07-B556-44C7-AAEA-8898873D7DF0}">
  <sheetPr>
    <pageSetUpPr fitToPage="1"/>
  </sheetPr>
  <dimension ref="A1:C78"/>
  <sheetViews>
    <sheetView showGridLines="0" topLeftCell="A16" workbookViewId="0">
      <selection activeCell="B27" sqref="B27"/>
    </sheetView>
  </sheetViews>
  <sheetFormatPr baseColWidth="10" defaultColWidth="0" defaultRowHeight="15" zeroHeight="1" x14ac:dyDescent="0.25"/>
  <cols>
    <col min="1" max="1" width="5.5703125" style="8" customWidth="1"/>
    <col min="2" max="2" width="92.28515625" style="8" customWidth="1"/>
    <col min="3" max="3" width="11.42578125" style="8" customWidth="1"/>
    <col min="4" max="16384" width="11.42578125" style="8" hidden="1"/>
  </cols>
  <sheetData>
    <row r="1" spans="2:3" x14ac:dyDescent="0.25"/>
    <row r="2" spans="2:3" ht="18" x14ac:dyDescent="0.25">
      <c r="B2" s="98" t="s">
        <v>50</v>
      </c>
      <c r="C2" s="98"/>
    </row>
    <row r="3" spans="2:3" ht="17.649999999999999" customHeight="1" x14ac:dyDescent="0.25">
      <c r="B3" s="101"/>
      <c r="C3" s="101"/>
    </row>
    <row r="4" spans="2:3" ht="31.35" customHeight="1" x14ac:dyDescent="0.25">
      <c r="B4" s="75" t="s">
        <v>51</v>
      </c>
      <c r="C4" s="70"/>
    </row>
    <row r="5" spans="2:3" ht="31.35" customHeight="1" x14ac:dyDescent="0.25">
      <c r="B5" s="78" t="s">
        <v>52</v>
      </c>
      <c r="C5" s="70"/>
    </row>
    <row r="6" spans="2:3" ht="5.45" hidden="1" customHeight="1" x14ac:dyDescent="0.25">
      <c r="B6" s="81" t="s">
        <v>51</v>
      </c>
      <c r="C6" s="77" t="s">
        <v>12</v>
      </c>
    </row>
    <row r="7" spans="2:3" ht="135" customHeight="1" x14ac:dyDescent="0.25">
      <c r="B7" s="79"/>
      <c r="C7" s="80" t="str">
        <f>"máximo "&amp;450 - LEN(ObjetivoGeneral[[#This Row],[Objetivo General del Proyecto]])&amp;" caracteres"</f>
        <v>máximo 450 caracteres</v>
      </c>
    </row>
    <row r="8" spans="2:3" ht="36.4" customHeight="1" x14ac:dyDescent="0.25">
      <c r="B8" s="27"/>
      <c r="C8" s="28"/>
    </row>
    <row r="9" spans="2:3" ht="32.450000000000003" customHeight="1" x14ac:dyDescent="0.25">
      <c r="B9" s="75" t="s">
        <v>53</v>
      </c>
      <c r="C9" s="70"/>
    </row>
    <row r="10" spans="2:3" ht="45.4" customHeight="1" x14ac:dyDescent="0.25">
      <c r="B10" s="74" t="s">
        <v>54</v>
      </c>
      <c r="C10" s="77" t="s">
        <v>12</v>
      </c>
    </row>
    <row r="11" spans="2:3" ht="39.950000000000003" customHeight="1" x14ac:dyDescent="0.25">
      <c r="B11" s="29"/>
      <c r="C11" s="82" t="str">
        <f>"maximo "&amp;450 - LEN(ObjetivosEspecificos[[#This Row],[Los pasos para alcanzar el objetivo general.]])&amp;" caracteres"</f>
        <v>maximo 450 caracteres</v>
      </c>
    </row>
    <row r="12" spans="2:3" ht="39.950000000000003" customHeight="1" x14ac:dyDescent="0.25">
      <c r="B12" s="29"/>
      <c r="C12" s="82" t="str">
        <f>"maximo "&amp;450 - LEN(ObjetivosEspecificos[[#This Row],[Los pasos para alcanzar el objetivo general.]])&amp;" caracteres"</f>
        <v>maximo 450 caracteres</v>
      </c>
    </row>
    <row r="13" spans="2:3" ht="39.950000000000003" customHeight="1" x14ac:dyDescent="0.25">
      <c r="B13" s="29"/>
      <c r="C13" s="82" t="str">
        <f>"maximo "&amp;450 - LEN(ObjetivosEspecificos[[#This Row],[Los pasos para alcanzar el objetivo general.]])&amp;" caracteres"</f>
        <v>maximo 450 caracteres</v>
      </c>
    </row>
    <row r="14" spans="2:3" ht="39.950000000000003" customHeight="1" x14ac:dyDescent="0.25">
      <c r="B14" s="29"/>
      <c r="C14" s="82" t="str">
        <f>"maximo "&amp;450 - LEN(ObjetivosEspecificos[[#This Row],[Los pasos para alcanzar el objetivo general.]])&amp;" caracteres"</f>
        <v>maximo 450 caracteres</v>
      </c>
    </row>
    <row r="15" spans="2:3" ht="39.950000000000003" customHeight="1" x14ac:dyDescent="0.25">
      <c r="B15" s="29"/>
      <c r="C15" s="82" t="str">
        <f>"maximo "&amp;450 - LEN(ObjetivosEspecificos[[#This Row],[Los pasos para alcanzar el objetivo general.]])&amp;" caracteres"</f>
        <v>maximo 450 caracteres</v>
      </c>
    </row>
    <row r="16" spans="2:3" ht="39.950000000000003" customHeight="1" x14ac:dyDescent="0.25">
      <c r="B16" s="29"/>
      <c r="C16" s="82" t="str">
        <f>"maximo "&amp;450 - LEN(ObjetivosEspecificos[[#This Row],[Los pasos para alcanzar el objetivo general.]])&amp;" caracteres"</f>
        <v>maximo 450 caracteres</v>
      </c>
    </row>
    <row r="17" spans="2:3" ht="39.950000000000003" customHeight="1" x14ac:dyDescent="0.25">
      <c r="B17" s="29"/>
      <c r="C17" s="82" t="str">
        <f>"maximo "&amp;450 - LEN(ObjetivosEspecificos[[#This Row],[Los pasos para alcanzar el objetivo general.]])&amp;" caracteres"</f>
        <v>maximo 450 caracteres</v>
      </c>
    </row>
    <row r="18" spans="2:3" ht="39.950000000000003" customHeight="1" x14ac:dyDescent="0.25">
      <c r="B18" s="29"/>
      <c r="C18" s="82" t="str">
        <f>"maximo "&amp;450 - LEN(ObjetivosEspecificos[[#This Row],[Los pasos para alcanzar el objetivo general.]])&amp;" caracteres"</f>
        <v>maximo 450 caracteres</v>
      </c>
    </row>
    <row r="19" spans="2:3" ht="39.950000000000003" customHeight="1" x14ac:dyDescent="0.25">
      <c r="B19" s="29"/>
      <c r="C19" s="82" t="str">
        <f>"maximo "&amp;450 - LEN(ObjetivosEspecificos[[#This Row],[Los pasos para alcanzar el objetivo general.]])&amp;" caracteres"</f>
        <v>maximo 450 caracteres</v>
      </c>
    </row>
    <row r="20" spans="2:3" ht="39.950000000000003" customHeight="1" x14ac:dyDescent="0.25">
      <c r="B20" s="29"/>
      <c r="C20" s="82" t="str">
        <f>"maximo "&amp;450 - LEN(ObjetivosEspecificos[[#This Row],[Los pasos para alcanzar el objetivo general.]])&amp;" caracteres"</f>
        <v>maximo 450 caracteres</v>
      </c>
    </row>
    <row r="21" spans="2:3" ht="39.950000000000003" customHeight="1" x14ac:dyDescent="0.25">
      <c r="B21" s="29"/>
      <c r="C21" s="82" t="str">
        <f>"maximo "&amp;450 - LEN(ObjetivosEspecificos[[#This Row],[Los pasos para alcanzar el objetivo general.]])&amp;" caracteres"</f>
        <v>maximo 450 caracteres</v>
      </c>
    </row>
    <row r="22" spans="2:3" ht="39.950000000000003" customHeight="1" x14ac:dyDescent="0.25">
      <c r="B22" s="29"/>
      <c r="C22" s="82" t="str">
        <f>"maximo "&amp;450 - LEN(ObjetivosEspecificos[[#This Row],[Los pasos para alcanzar el objetivo general.]])&amp;" caracteres"</f>
        <v>maximo 450 caracteres</v>
      </c>
    </row>
    <row r="23" spans="2:3" ht="39.950000000000003" customHeight="1" x14ac:dyDescent="0.25">
      <c r="B23" s="47"/>
      <c r="C23" s="28"/>
    </row>
    <row r="24" spans="2:3" ht="39.950000000000003" customHeight="1" x14ac:dyDescent="0.25">
      <c r="B24" s="75" t="s">
        <v>55</v>
      </c>
      <c r="C24" s="70"/>
    </row>
    <row r="25" spans="2:3" ht="81" customHeight="1" x14ac:dyDescent="0.25">
      <c r="B25" s="74" t="str" cm="1">
        <f t="array" aca="1" ref="B25" ca="1">INDIRECT("PARÁMETROS_VRIM!"&amp;TablaLinea&amp;"6")</f>
        <v>A) Describa la relación de mutua colaboración (bidireccionalidad) que se propone desarrollar con los actores externos. B) Destaque la forma en que los y las estudiantes están involucrados en su diseño o ejecución). C). Exponga la metodología de desarrollo.</v>
      </c>
      <c r="C25" s="70"/>
    </row>
    <row r="26" spans="2:3" ht="3.75" customHeight="1" x14ac:dyDescent="0.25">
      <c r="B26" s="21" t="s">
        <v>55</v>
      </c>
      <c r="C26" s="68" t="s">
        <v>12</v>
      </c>
    </row>
    <row r="27" spans="2:3" ht="109.35" customHeight="1" x14ac:dyDescent="0.25">
      <c r="B27" s="10"/>
      <c r="C27" s="73" t="str">
        <f>"máximo "&amp;2500 - LEN(DescripcionPropuesta[[#This Row],[Descripción del Desarrollo de la Propuesta]])&amp;" caracteres"</f>
        <v>máximo 2500 caracteres</v>
      </c>
    </row>
    <row r="28" spans="2:3" ht="58.35" customHeight="1" x14ac:dyDescent="0.25">
      <c r="B28" s="27"/>
      <c r="C28" s="67"/>
    </row>
    <row r="29" spans="2:3" ht="36.75" customHeight="1" x14ac:dyDescent="0.25">
      <c r="B29" s="75" t="s">
        <v>56</v>
      </c>
      <c r="C29" s="70"/>
    </row>
    <row r="30" spans="2:3" ht="42" customHeight="1" x14ac:dyDescent="0.25">
      <c r="B30" s="74" t="s">
        <v>57</v>
      </c>
      <c r="C30" s="70"/>
    </row>
    <row r="31" spans="2:3" ht="6" customHeight="1" x14ac:dyDescent="0.25">
      <c r="B31" s="21" t="s">
        <v>58</v>
      </c>
      <c r="C31" s="68" t="s">
        <v>12</v>
      </c>
    </row>
    <row r="32" spans="2:3" ht="115.35" customHeight="1" x14ac:dyDescent="0.25">
      <c r="B32" s="10"/>
      <c r="C32" s="73" t="str">
        <f>"máximo "&amp;2500 - LEN(Cierre[[#This Row],[Actividades de Cierre del Proyecto]])&amp;" caracteres"</f>
        <v>máximo 2500 caracteres</v>
      </c>
    </row>
    <row r="33" spans="2:3" ht="68.099999999999994" customHeight="1" x14ac:dyDescent="0.25">
      <c r="B33" s="27"/>
      <c r="C33" s="67"/>
    </row>
    <row r="34" spans="2:3" ht="38.450000000000003" customHeight="1" x14ac:dyDescent="0.25">
      <c r="B34" s="75" t="s">
        <v>59</v>
      </c>
      <c r="C34" s="70"/>
    </row>
    <row r="35" spans="2:3" ht="30.75" customHeight="1" x14ac:dyDescent="0.25">
      <c r="B35" s="74" t="s">
        <v>60</v>
      </c>
      <c r="C35" s="70"/>
    </row>
    <row r="36" spans="2:3" ht="9.75" customHeight="1" x14ac:dyDescent="0.25">
      <c r="B36" s="81" t="s">
        <v>59</v>
      </c>
      <c r="C36" s="77" t="s">
        <v>12</v>
      </c>
    </row>
    <row r="37" spans="2:3" ht="24.95" customHeight="1" x14ac:dyDescent="0.25">
      <c r="B37" s="30"/>
      <c r="C37" s="82" t="str">
        <f>"máximo "&amp;150 - LEN(ActividadesProyecto[[#This Row],[Actividades del Proyecto]])&amp;" caracteres"</f>
        <v>máximo 150 caracteres</v>
      </c>
    </row>
    <row r="38" spans="2:3" ht="24.95" customHeight="1" x14ac:dyDescent="0.25">
      <c r="B38" s="30"/>
      <c r="C38" s="82" t="str">
        <f>"máximo "&amp;150 - LEN(ActividadesProyecto[[#This Row],[Actividades del Proyecto]])&amp;" caracteres"</f>
        <v>máximo 150 caracteres</v>
      </c>
    </row>
    <row r="39" spans="2:3" ht="24.95" customHeight="1" x14ac:dyDescent="0.25">
      <c r="B39" s="30"/>
      <c r="C39" s="82" t="str">
        <f>"máximo "&amp;150 - LEN(ActividadesProyecto[[#This Row],[Actividades del Proyecto]])&amp;" caracteres"</f>
        <v>máximo 150 caracteres</v>
      </c>
    </row>
    <row r="40" spans="2:3" ht="24.95" customHeight="1" x14ac:dyDescent="0.25">
      <c r="B40" s="30"/>
      <c r="C40" s="82" t="str">
        <f>"máximo "&amp;150 - LEN(ActividadesProyecto[[#This Row],[Actividades del Proyecto]])&amp;" caracteres"</f>
        <v>máximo 150 caracteres</v>
      </c>
    </row>
    <row r="41" spans="2:3" ht="24.95" customHeight="1" x14ac:dyDescent="0.25">
      <c r="B41" s="30"/>
      <c r="C41" s="82" t="str">
        <f>"máximo "&amp;150 - LEN(ActividadesProyecto[[#This Row],[Actividades del Proyecto]])&amp;" caracteres"</f>
        <v>máximo 150 caracteres</v>
      </c>
    </row>
    <row r="42" spans="2:3" ht="24.95" customHeight="1" x14ac:dyDescent="0.25">
      <c r="B42" s="30"/>
      <c r="C42" s="82" t="str">
        <f>"máximo "&amp;150 - LEN(ActividadesProyecto[[#This Row],[Actividades del Proyecto]])&amp;" caracteres"</f>
        <v>máximo 150 caracteres</v>
      </c>
    </row>
    <row r="43" spans="2:3" ht="24.95" customHeight="1" x14ac:dyDescent="0.25">
      <c r="B43" s="30"/>
      <c r="C43" s="82" t="str">
        <f>"máximo "&amp;150 - LEN(ActividadesProyecto[[#This Row],[Actividades del Proyecto]])&amp;" caracteres"</f>
        <v>máximo 150 caracteres</v>
      </c>
    </row>
    <row r="44" spans="2:3" ht="24.95" customHeight="1" x14ac:dyDescent="0.25">
      <c r="B44" s="30"/>
      <c r="C44" s="82" t="str">
        <f>"máximo "&amp;150 - LEN(ActividadesProyecto[[#This Row],[Actividades del Proyecto]])&amp;" caracteres"</f>
        <v>máximo 150 caracteres</v>
      </c>
    </row>
    <row r="45" spans="2:3" ht="24.95" customHeight="1" x14ac:dyDescent="0.25">
      <c r="B45" s="30"/>
      <c r="C45" s="82" t="str">
        <f>"máximo "&amp;150 - LEN(ActividadesProyecto[[#This Row],[Actividades del Proyecto]])&amp;" caracteres"</f>
        <v>máximo 150 caracteres</v>
      </c>
    </row>
    <row r="46" spans="2:3" ht="24.95" customHeight="1" x14ac:dyDescent="0.25">
      <c r="B46" s="30"/>
      <c r="C46" s="82" t="str">
        <f>"máximo "&amp;150 - LEN(ActividadesProyecto[[#This Row],[Actividades del Proyecto]])&amp;" caracteres"</f>
        <v>máximo 150 caracteres</v>
      </c>
    </row>
    <row r="47" spans="2:3" ht="24.95" customHeight="1" x14ac:dyDescent="0.25">
      <c r="B47" s="30"/>
      <c r="C47" s="82" t="str">
        <f>"máximo "&amp;150 - LEN(ActividadesProyecto[[#This Row],[Actividades del Proyecto]])&amp;" caracteres"</f>
        <v>máximo 150 caracteres</v>
      </c>
    </row>
    <row r="48" spans="2:3" ht="24.95" customHeight="1" x14ac:dyDescent="0.25">
      <c r="B48" s="30"/>
      <c r="C48" s="82" t="str">
        <f>"máximo "&amp;150 - LEN(ActividadesProyecto[[#This Row],[Actividades del Proyecto]])&amp;" caracteres"</f>
        <v>máximo 150 caracteres</v>
      </c>
    </row>
    <row r="49" spans="2:3" ht="24.95" customHeight="1" x14ac:dyDescent="0.25">
      <c r="B49" s="30"/>
      <c r="C49" s="82" t="str">
        <f>"máximo "&amp;150 - LEN(ActividadesProyecto[[#This Row],[Actividades del Proyecto]])&amp;" caracteres"</f>
        <v>máximo 150 caracteres</v>
      </c>
    </row>
    <row r="50" spans="2:3" ht="24.95" customHeight="1" x14ac:dyDescent="0.25">
      <c r="B50" s="30"/>
      <c r="C50" s="82" t="str">
        <f>"máximo "&amp;150 - LEN(ActividadesProyecto[[#This Row],[Actividades del Proyecto]])&amp;" caracteres"</f>
        <v>máximo 150 caracteres</v>
      </c>
    </row>
    <row r="51" spans="2:3" ht="24.95" customHeight="1" x14ac:dyDescent="0.25">
      <c r="B51" s="30"/>
      <c r="C51" s="82" t="str">
        <f>"máximo "&amp;150 - LEN(ActividadesProyecto[[#This Row],[Actividades del Proyecto]])&amp;" caracteres"</f>
        <v>máximo 150 caracteres</v>
      </c>
    </row>
    <row r="52" spans="2:3" ht="24.95" customHeight="1" x14ac:dyDescent="0.25">
      <c r="B52" s="30"/>
      <c r="C52" s="82" t="str">
        <f>"máximo "&amp;150 - LEN(ActividadesProyecto[[#This Row],[Actividades del Proyecto]])&amp;" caracteres"</f>
        <v>máximo 150 caracteres</v>
      </c>
    </row>
    <row r="53" spans="2:3" ht="24.95" customHeight="1" x14ac:dyDescent="0.25">
      <c r="B53" s="30"/>
      <c r="C53" s="82" t="str">
        <f>"máximo "&amp;150 - LEN(ActividadesProyecto[[#This Row],[Actividades del Proyecto]])&amp;" caracteres"</f>
        <v>máximo 150 caracteres</v>
      </c>
    </row>
    <row r="54" spans="2:3" ht="24.95" customHeight="1" x14ac:dyDescent="0.25">
      <c r="B54" s="30"/>
      <c r="C54" s="82" t="str">
        <f>"máximo "&amp;150 - LEN(ActividadesProyecto[[#This Row],[Actividades del Proyecto]])&amp;" caracteres"</f>
        <v>máximo 150 caracteres</v>
      </c>
    </row>
    <row r="55" spans="2:3" ht="24.95" customHeight="1" x14ac:dyDescent="0.25">
      <c r="B55" s="30"/>
      <c r="C55" s="82" t="str">
        <f>"máximo "&amp;150 - LEN(ActividadesProyecto[[#This Row],[Actividades del Proyecto]])&amp;" caracteres"</f>
        <v>máximo 150 caracteres</v>
      </c>
    </row>
    <row r="56" spans="2:3" ht="24.95" customHeight="1" x14ac:dyDescent="0.25">
      <c r="B56" s="30"/>
      <c r="C56" s="82" t="str">
        <f>"máximo "&amp;150 - LEN(ActividadesProyecto[[#This Row],[Actividades del Proyecto]])&amp;" caracteres"</f>
        <v>máximo 150 caracteres</v>
      </c>
    </row>
    <row r="57" spans="2:3" ht="24.95" customHeight="1" x14ac:dyDescent="0.25">
      <c r="B57" s="30"/>
      <c r="C57" s="82" t="str">
        <f>"máximo "&amp;150 - LEN(ActividadesProyecto[[#This Row],[Actividades del Proyecto]])&amp;" caracteres"</f>
        <v>máximo 150 caracteres</v>
      </c>
    </row>
    <row r="58" spans="2:3" ht="24.95" customHeight="1" x14ac:dyDescent="0.25">
      <c r="B58" s="30"/>
      <c r="C58" s="82" t="str">
        <f>"máximo "&amp;150 - LEN(ActividadesProyecto[[#This Row],[Actividades del Proyecto]])&amp;" caracteres"</f>
        <v>máximo 150 caracteres</v>
      </c>
    </row>
    <row r="59" spans="2:3" ht="24.95" customHeight="1" x14ac:dyDescent="0.25">
      <c r="B59" s="30"/>
      <c r="C59" s="82" t="str">
        <f>"máximo "&amp;150 - LEN(ActividadesProyecto[[#This Row],[Actividades del Proyecto]])&amp;" caracteres"</f>
        <v>máximo 150 caracteres</v>
      </c>
    </row>
    <row r="60" spans="2:3" ht="24.95" customHeight="1" x14ac:dyDescent="0.25">
      <c r="B60" s="30"/>
      <c r="C60" s="82" t="str">
        <f>"máximo "&amp;150 - LEN(ActividadesProyecto[[#This Row],[Actividades del Proyecto]])&amp;" caracteres"</f>
        <v>máximo 150 caracteres</v>
      </c>
    </row>
    <row r="61" spans="2:3" ht="24.95" customHeight="1" x14ac:dyDescent="0.25">
      <c r="B61" s="30"/>
      <c r="C61" s="82" t="str">
        <f>"máximo "&amp;150 - LEN(ActividadesProyecto[[#This Row],[Actividades del Proyecto]])&amp;" caracteres"</f>
        <v>máximo 150 caracteres</v>
      </c>
    </row>
    <row r="62" spans="2:3" ht="24.95" customHeight="1" x14ac:dyDescent="0.25">
      <c r="B62" s="30"/>
      <c r="C62" s="82" t="str">
        <f>"máximo "&amp;150 - LEN(ActividadesProyecto[[#This Row],[Actividades del Proyecto]])&amp;" caracteres"</f>
        <v>máximo 150 caracteres</v>
      </c>
    </row>
    <row r="63" spans="2:3" ht="24.95" customHeight="1" x14ac:dyDescent="0.25">
      <c r="B63" s="30"/>
      <c r="C63" s="82" t="str">
        <f>"máximo "&amp;150 - LEN(ActividadesProyecto[[#This Row],[Actividades del Proyecto]])&amp;" caracteres"</f>
        <v>máximo 150 caracteres</v>
      </c>
    </row>
    <row r="64" spans="2:3" ht="24.95" customHeight="1" x14ac:dyDescent="0.25">
      <c r="B64" s="30"/>
      <c r="C64" s="82" t="str">
        <f>"máximo "&amp;150 - LEN(ActividadesProyecto[[#This Row],[Actividades del Proyecto]])&amp;" caracteres"</f>
        <v>máximo 150 caracteres</v>
      </c>
    </row>
    <row r="65" spans="2:3" ht="24.95" customHeight="1" x14ac:dyDescent="0.25">
      <c r="B65" s="30"/>
      <c r="C65" s="82" t="str">
        <f>"máximo "&amp;150 - LEN(ActividadesProyecto[[#This Row],[Actividades del Proyecto]])&amp;" caracteres"</f>
        <v>máximo 150 caracteres</v>
      </c>
    </row>
    <row r="66" spans="2:3" ht="24.95" customHeight="1" x14ac:dyDescent="0.25">
      <c r="B66" s="30"/>
      <c r="C66" s="82" t="str">
        <f>"máximo "&amp;150 - LEN(ActividadesProyecto[[#This Row],[Actividades del Proyecto]])&amp;" caracteres"</f>
        <v>máximo 150 caracteres</v>
      </c>
    </row>
    <row r="67" spans="2:3" ht="24.95" customHeight="1" x14ac:dyDescent="0.25">
      <c r="B67" s="30"/>
      <c r="C67" s="82" t="str">
        <f>"máximo "&amp;150 - LEN(ActividadesProyecto[[#This Row],[Actividades del Proyecto]])&amp;" caracteres"</f>
        <v>máximo 150 caracteres</v>
      </c>
    </row>
    <row r="68" spans="2:3" ht="24.95" customHeight="1" x14ac:dyDescent="0.25">
      <c r="B68" s="30"/>
      <c r="C68" s="82" t="str">
        <f>"máximo "&amp;150 - LEN(ActividadesProyecto[[#This Row],[Actividades del Proyecto]])&amp;" caracteres"</f>
        <v>máximo 150 caracteres</v>
      </c>
    </row>
    <row r="69" spans="2:3" ht="24.95" customHeight="1" x14ac:dyDescent="0.25">
      <c r="B69" s="30"/>
      <c r="C69" s="82" t="str">
        <f>"máximo "&amp;150 - LEN(ActividadesProyecto[[#This Row],[Actividades del Proyecto]])&amp;" caracteres"</f>
        <v>máximo 150 caracteres</v>
      </c>
    </row>
    <row r="70" spans="2:3" ht="24.95" customHeight="1" x14ac:dyDescent="0.25">
      <c r="B70" s="30"/>
      <c r="C70" s="82" t="str">
        <f>"máximo "&amp;150 - LEN(ActividadesProyecto[[#This Row],[Actividades del Proyecto]])&amp;" caracteres"</f>
        <v>máximo 150 caracteres</v>
      </c>
    </row>
    <row r="71" spans="2:3" ht="24.95" customHeight="1" x14ac:dyDescent="0.25">
      <c r="B71" s="30"/>
      <c r="C71" s="82" t="str">
        <f>"máximo "&amp;150 - LEN(ActividadesProyecto[[#This Row],[Actividades del Proyecto]])&amp;" caracteres"</f>
        <v>máximo 150 caracteres</v>
      </c>
    </row>
    <row r="72" spans="2:3" ht="24.95" customHeight="1" x14ac:dyDescent="0.25">
      <c r="B72" s="30"/>
      <c r="C72" s="82" t="str">
        <f>"máximo "&amp;150 - LEN(ActividadesProyecto[[#This Row],[Actividades del Proyecto]])&amp;" caracteres"</f>
        <v>máximo 150 caracteres</v>
      </c>
    </row>
    <row r="73" spans="2:3" ht="24.95" customHeight="1" x14ac:dyDescent="0.25">
      <c r="B73" s="30"/>
      <c r="C73" s="82" t="str">
        <f>"máximo "&amp;150 - LEN(ActividadesProyecto[[#This Row],[Actividades del Proyecto]])&amp;" caracteres"</f>
        <v>máximo 150 caracteres</v>
      </c>
    </row>
    <row r="74" spans="2:3" ht="24.95" customHeight="1" x14ac:dyDescent="0.25">
      <c r="B74" s="30"/>
      <c r="C74" s="82" t="str">
        <f>"máximo "&amp;150 - LEN(ActividadesProyecto[[#This Row],[Actividades del Proyecto]])&amp;" caracteres"</f>
        <v>máximo 150 caracteres</v>
      </c>
    </row>
    <row r="75" spans="2:3" ht="24.95" customHeight="1" x14ac:dyDescent="0.25">
      <c r="B75" s="30"/>
      <c r="C75" s="82" t="str">
        <f>"máximo "&amp;150 - LEN(ActividadesProyecto[[#This Row],[Actividades del Proyecto]])&amp;" caracteres"</f>
        <v>máximo 150 caracteres</v>
      </c>
    </row>
    <row r="76" spans="2:3" ht="24.95" customHeight="1" x14ac:dyDescent="0.25">
      <c r="B76" s="30"/>
      <c r="C76" s="82" t="str">
        <f>"máximo "&amp;150 - LEN(ActividadesProyecto[[#This Row],[Actividades del Proyecto]])&amp;" caracteres"</f>
        <v>máximo 150 caracteres</v>
      </c>
    </row>
    <row r="77" spans="2:3" ht="24.95" customHeight="1" x14ac:dyDescent="0.25">
      <c r="B77" s="30"/>
      <c r="C77" s="82" t="str">
        <f>"máximo "&amp;150 - LEN(ActividadesProyecto[[#This Row],[Actividades del Proyecto]])&amp;" caracteres"</f>
        <v>máximo 150 caracteres</v>
      </c>
    </row>
    <row r="78" spans="2:3" ht="24.95" customHeight="1" x14ac:dyDescent="0.25">
      <c r="B78" s="30"/>
      <c r="C78" s="82" t="str">
        <f>"máximo "&amp;150 - LEN(ActividadesProyecto[[#This Row],[Actividades del Proyecto]])&amp;" caracteres"</f>
        <v>máximo 150 caracteres</v>
      </c>
    </row>
  </sheetData>
  <sheetProtection algorithmName="SHA-512" hashValue="qEQBcTXI4ycmBNOBlhFfm4FRnwx5djg+kWcMe6pObYCeJE2u7/ifohM/nl+rpn3yc6fwsiAq+5UY3phong/oSQ==" saltValue="BbBKHz7YkxP2iaj8NX92NQ==" spinCount="100000" sheet="1" selectLockedCells="1"/>
  <mergeCells count="2">
    <mergeCell ref="B2:C2"/>
    <mergeCell ref="B3:C3"/>
  </mergeCells>
  <conditionalFormatting sqref="C7:C8 C11:C23">
    <cfRule type="cellIs" dxfId="318" priority="5" operator="lessThan">
      <formula>0</formula>
    </cfRule>
  </conditionalFormatting>
  <conditionalFormatting sqref="C27:C28">
    <cfRule type="cellIs" dxfId="317" priority="3" operator="lessThan">
      <formula>0</formula>
    </cfRule>
  </conditionalFormatting>
  <conditionalFormatting sqref="C37:C78">
    <cfRule type="cellIs" dxfId="316" priority="2" operator="lessThan">
      <formula>0</formula>
    </cfRule>
  </conditionalFormatting>
  <conditionalFormatting sqref="C32:C33">
    <cfRule type="cellIs" dxfId="315" priority="1" operator="lessThan">
      <formula>0</formula>
    </cfRule>
  </conditionalFormatting>
  <dataValidations count="5">
    <dataValidation type="textLength" allowBlank="1" showInputMessage="1" showErrorMessage="1" sqref="B8 B23:B24" xr:uid="{D949F860-D572-4666-84A9-B668832DA5D1}">
      <formula1>0</formula1>
      <formula2>450</formula2>
    </dataValidation>
    <dataValidation type="textLength" allowBlank="1" showInputMessage="1" showErrorMessage="1" sqref="B28:B30 B33" xr:uid="{D143DEF8-908E-494A-B1F4-A98B661F7359}">
      <formula1>0</formula1>
      <formula2>2500</formula2>
    </dataValidation>
    <dataValidation type="textLength" errorStyle="warning" allowBlank="1" showInputMessage="1" showErrorMessage="1" errorTitle="Largo Máximo" error="El texto ingresado supera el largo permitido. Para corregir presione &quot;NO&quot;, para eliminar el texto presione &quot;CANCELAR&quot; y reingrese el contenido." sqref="B7 B11:B22" xr:uid="{58318C5C-A10A-4F89-8CA0-8BC51E243617}">
      <formula1>0</formula1>
      <formula2>450</formula2>
    </dataValidation>
    <dataValidation type="textLength" errorStyle="warning" allowBlank="1" showInputMessage="1" showErrorMessage="1" errorTitle="Largo Máximo" error="El texto ingresado supera el largo permitido. Para corregir presione &quot;NO&quot;, para eliminar el texto presione &quot;CANCELAR&quot; y reingrese el contenido." sqref="B27 B32" xr:uid="{BC1CAC09-6F26-4201-9C7B-5A6A9CB20DE6}">
      <formula1>0</formula1>
      <formula2>2500</formula2>
    </dataValidation>
    <dataValidation type="textLength" errorStyle="warning" allowBlank="1" showInputMessage="1" showErrorMessage="1" errorTitle="Largo Máximo" error="El texto ingresado supera el largo permitido. Para corregir presione &quot;NO&quot;, para eliminar el texto presione &quot;CANCELAR&quot; y reingrese el contenido." sqref="B37:B78" xr:uid="{6012BBF6-987D-4286-8B55-19AA1E737778}">
      <formula1>0</formula1>
      <formula2>150</formula2>
    </dataValidation>
  </dataValidations>
  <pageMargins left="0.7" right="0.7" top="0.75" bottom="0.75" header="0.3" footer="0.3"/>
  <pageSetup scale="84" fitToHeight="0" orientation="portrait" horizontalDpi="300" verticalDpi="300" r:id="rId1"/>
  <drawing r:id="rId2"/>
  <tableParts count="5">
    <tablePart r:id="rId3"/>
    <tablePart r:id="rId4"/>
    <tablePart r:id="rId5"/>
    <tablePart r:id="rId6"/>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5A7F2-E065-4444-8DF6-D575E04B5315}">
  <sheetPr>
    <pageSetUpPr fitToPage="1"/>
  </sheetPr>
  <dimension ref="A1:XFC26"/>
  <sheetViews>
    <sheetView showGridLines="0" topLeftCell="XFD1" zoomScale="85" zoomScaleNormal="85" workbookViewId="0">
      <selection activeCell="D9" sqref="D9"/>
    </sheetView>
  </sheetViews>
  <sheetFormatPr baseColWidth="10" defaultColWidth="0" defaultRowHeight="15" zeroHeight="1" x14ac:dyDescent="0.25"/>
  <cols>
    <col min="1" max="1" width="6.85546875" style="8" customWidth="1"/>
    <col min="2" max="2" width="7.42578125" style="8" customWidth="1"/>
    <col min="3" max="3" width="56.42578125" style="8" customWidth="1"/>
    <col min="4" max="4" width="14.7109375" style="8" customWidth="1"/>
    <col min="5" max="5" width="62" style="8" customWidth="1"/>
    <col min="6" max="7" width="0" style="8" hidden="1" customWidth="1"/>
    <col min="8" max="16383" width="10.85546875" style="8" hidden="1"/>
    <col min="16384" max="16384" width="48.42578125" style="8" hidden="1" customWidth="1"/>
  </cols>
  <sheetData>
    <row r="1" spans="2:7" x14ac:dyDescent="0.25"/>
    <row r="2" spans="2:7" ht="23.45" customHeight="1" x14ac:dyDescent="0.25">
      <c r="B2" s="98" t="s">
        <v>61</v>
      </c>
      <c r="C2" s="98"/>
      <c r="D2" s="98"/>
      <c r="E2" s="98"/>
      <c r="F2" s="34"/>
      <c r="G2" s="34"/>
    </row>
    <row r="3" spans="2:7" ht="18" x14ac:dyDescent="0.25">
      <c r="B3" s="98" t="s">
        <v>62</v>
      </c>
      <c r="C3" s="98"/>
      <c r="D3" s="98"/>
      <c r="E3" s="98"/>
    </row>
    <row r="4" spans="2:7" ht="16.5" x14ac:dyDescent="0.25">
      <c r="B4" s="102" t="s">
        <v>63</v>
      </c>
      <c r="C4" s="102"/>
      <c r="D4" s="102"/>
      <c r="E4" s="102"/>
    </row>
    <row r="5" spans="2:7" ht="16.5" x14ac:dyDescent="0.25">
      <c r="B5" s="103" t="s">
        <v>64</v>
      </c>
      <c r="C5" s="102"/>
      <c r="D5" s="102"/>
      <c r="E5" s="102"/>
    </row>
    <row r="6" spans="2:7" x14ac:dyDescent="0.25">
      <c r="B6" s="35"/>
      <c r="C6" s="35"/>
      <c r="D6" s="35"/>
    </row>
    <row r="7" spans="2:7" ht="51.75" customHeight="1" x14ac:dyDescent="0.25">
      <c r="B7" s="37" t="s">
        <v>26</v>
      </c>
      <c r="C7" s="37" t="s">
        <v>65</v>
      </c>
      <c r="D7" s="33" t="s">
        <v>66</v>
      </c>
      <c r="E7" s="33" t="s">
        <v>30</v>
      </c>
      <c r="F7" s="36" t="s">
        <v>67</v>
      </c>
    </row>
    <row r="8" spans="2:7" ht="60" customHeight="1" x14ac:dyDescent="0.25">
      <c r="B8" s="33" t="s">
        <v>68</v>
      </c>
      <c r="C8" s="38" t="s">
        <v>69</v>
      </c>
      <c r="D8" s="31" t="s">
        <v>33</v>
      </c>
      <c r="E8" s="20"/>
      <c r="F8" s="32">
        <f>800-LEN(ODS[[#This Row],[Fundamentación]])</f>
        <v>800</v>
      </c>
    </row>
    <row r="9" spans="2:7" ht="60" customHeight="1" x14ac:dyDescent="0.25">
      <c r="B9" s="33" t="s">
        <v>70</v>
      </c>
      <c r="C9" s="38" t="s">
        <v>71</v>
      </c>
      <c r="D9" s="31" t="s">
        <v>33</v>
      </c>
      <c r="E9" s="20"/>
      <c r="F9" s="32">
        <f>800-LEN(ODS[[#This Row],[Fundamentación]])</f>
        <v>800</v>
      </c>
    </row>
    <row r="10" spans="2:7" ht="60" customHeight="1" x14ac:dyDescent="0.25">
      <c r="B10" s="33" t="s">
        <v>72</v>
      </c>
      <c r="C10" s="38" t="s">
        <v>73</v>
      </c>
      <c r="D10" s="31" t="s">
        <v>33</v>
      </c>
      <c r="E10" s="20"/>
      <c r="F10" s="32">
        <f>800-LEN(ODS[[#This Row],[Fundamentación]])</f>
        <v>800</v>
      </c>
    </row>
    <row r="11" spans="2:7" ht="60" customHeight="1" x14ac:dyDescent="0.25">
      <c r="B11" s="33" t="s">
        <v>74</v>
      </c>
      <c r="C11" s="38" t="s">
        <v>75</v>
      </c>
      <c r="D11" s="31" t="s">
        <v>33</v>
      </c>
      <c r="E11" s="20"/>
      <c r="F11" s="32">
        <f>800-LEN(ODS[[#This Row],[Fundamentación]])</f>
        <v>800</v>
      </c>
    </row>
    <row r="12" spans="2:7" ht="60" customHeight="1" x14ac:dyDescent="0.25">
      <c r="B12" s="33" t="s">
        <v>76</v>
      </c>
      <c r="C12" s="38" t="s">
        <v>77</v>
      </c>
      <c r="D12" s="31" t="s">
        <v>33</v>
      </c>
      <c r="E12" s="20"/>
      <c r="F12" s="32">
        <f>800-LEN(ODS[[#This Row],[Fundamentación]])</f>
        <v>800</v>
      </c>
    </row>
    <row r="13" spans="2:7" ht="60" customHeight="1" x14ac:dyDescent="0.25">
      <c r="B13" s="33" t="s">
        <v>78</v>
      </c>
      <c r="C13" s="38" t="s">
        <v>79</v>
      </c>
      <c r="D13" s="31" t="s">
        <v>33</v>
      </c>
      <c r="E13" s="20"/>
      <c r="F13" s="32">
        <f>800-LEN(ODS[[#This Row],[Fundamentación]])</f>
        <v>800</v>
      </c>
    </row>
    <row r="14" spans="2:7" ht="60" customHeight="1" x14ac:dyDescent="0.25">
      <c r="B14" s="33" t="s">
        <v>80</v>
      </c>
      <c r="C14" s="38" t="s">
        <v>81</v>
      </c>
      <c r="D14" s="31" t="s">
        <v>33</v>
      </c>
      <c r="E14" s="20"/>
      <c r="F14" s="32">
        <f>800-LEN(ODS[[#This Row],[Fundamentación]])</f>
        <v>800</v>
      </c>
    </row>
    <row r="15" spans="2:7" ht="60" customHeight="1" x14ac:dyDescent="0.25">
      <c r="B15" s="33" t="s">
        <v>82</v>
      </c>
      <c r="C15" s="38" t="s">
        <v>83</v>
      </c>
      <c r="D15" s="31" t="s">
        <v>33</v>
      </c>
      <c r="E15" s="20"/>
      <c r="F15" s="32">
        <f>800-LEN(ODS[[#This Row],[Fundamentación]])</f>
        <v>800</v>
      </c>
    </row>
    <row r="16" spans="2:7" ht="60" customHeight="1" x14ac:dyDescent="0.25">
      <c r="B16" s="33" t="s">
        <v>84</v>
      </c>
      <c r="C16" s="38" t="s">
        <v>85</v>
      </c>
      <c r="D16" s="31" t="s">
        <v>33</v>
      </c>
      <c r="E16" s="20"/>
      <c r="F16" s="32">
        <f>800-LEN(ODS[[#This Row],[Fundamentación]])</f>
        <v>800</v>
      </c>
    </row>
    <row r="17" spans="2:6" ht="60" customHeight="1" x14ac:dyDescent="0.25">
      <c r="B17" s="33" t="s">
        <v>86</v>
      </c>
      <c r="C17" s="38" t="s">
        <v>87</v>
      </c>
      <c r="D17" s="31" t="s">
        <v>33</v>
      </c>
      <c r="E17" s="20"/>
      <c r="F17" s="32">
        <f>800-LEN(ODS[[#This Row],[Fundamentación]])</f>
        <v>800</v>
      </c>
    </row>
    <row r="18" spans="2:6" ht="60" customHeight="1" x14ac:dyDescent="0.25">
      <c r="B18" s="33" t="s">
        <v>88</v>
      </c>
      <c r="C18" s="38" t="s">
        <v>89</v>
      </c>
      <c r="D18" s="31" t="s">
        <v>33</v>
      </c>
      <c r="E18" s="20"/>
      <c r="F18" s="32">
        <f>800-LEN(ODS[[#This Row],[Fundamentación]])</f>
        <v>800</v>
      </c>
    </row>
    <row r="19" spans="2:6" ht="60" customHeight="1" x14ac:dyDescent="0.25">
      <c r="B19" s="33" t="s">
        <v>90</v>
      </c>
      <c r="C19" s="38" t="s">
        <v>91</v>
      </c>
      <c r="D19" s="31" t="s">
        <v>33</v>
      </c>
      <c r="E19" s="20"/>
      <c r="F19" s="32">
        <f>800-LEN(ODS[[#This Row],[Fundamentación]])</f>
        <v>800</v>
      </c>
    </row>
    <row r="20" spans="2:6" ht="60" customHeight="1" x14ac:dyDescent="0.25">
      <c r="B20" s="33" t="s">
        <v>92</v>
      </c>
      <c r="C20" s="38" t="s">
        <v>93</v>
      </c>
      <c r="D20" s="31" t="s">
        <v>33</v>
      </c>
      <c r="E20" s="20"/>
      <c r="F20" s="32">
        <f>800-LEN(ODS[[#This Row],[Fundamentación]])</f>
        <v>800</v>
      </c>
    </row>
    <row r="21" spans="2:6" ht="60" customHeight="1" x14ac:dyDescent="0.25">
      <c r="B21" s="33" t="s">
        <v>94</v>
      </c>
      <c r="C21" s="38" t="s">
        <v>95</v>
      </c>
      <c r="D21" s="31" t="s">
        <v>33</v>
      </c>
      <c r="E21" s="20"/>
      <c r="F21" s="32">
        <f>800-LEN(ODS[[#This Row],[Fundamentación]])</f>
        <v>800</v>
      </c>
    </row>
    <row r="22" spans="2:6" ht="60" customHeight="1" x14ac:dyDescent="0.25">
      <c r="B22" s="33" t="s">
        <v>96</v>
      </c>
      <c r="C22" s="38" t="s">
        <v>97</v>
      </c>
      <c r="D22" s="31" t="s">
        <v>33</v>
      </c>
      <c r="E22" s="20"/>
      <c r="F22" s="32">
        <f>800-LEN(ODS[[#This Row],[Fundamentación]])</f>
        <v>800</v>
      </c>
    </row>
    <row r="23" spans="2:6" ht="60" customHeight="1" x14ac:dyDescent="0.25">
      <c r="B23" s="33" t="s">
        <v>98</v>
      </c>
      <c r="C23" s="38" t="s">
        <v>99</v>
      </c>
      <c r="D23" s="31" t="s">
        <v>33</v>
      </c>
      <c r="E23" s="20"/>
      <c r="F23" s="32">
        <f>800-LEN(ODS[[#This Row],[Fundamentación]])</f>
        <v>800</v>
      </c>
    </row>
    <row r="24" spans="2:6" ht="60" customHeight="1" x14ac:dyDescent="0.25">
      <c r="B24" s="33" t="s">
        <v>100</v>
      </c>
      <c r="C24" s="38" t="s">
        <v>101</v>
      </c>
      <c r="D24" s="31" t="s">
        <v>33</v>
      </c>
      <c r="E24" s="20"/>
      <c r="F24" s="32">
        <f>800-LEN(ODS[[#This Row],[Fundamentación]])</f>
        <v>800</v>
      </c>
    </row>
    <row r="26" spans="2:6" x14ac:dyDescent="0.25"/>
  </sheetData>
  <sheetProtection algorithmName="SHA-512" hashValue="un+XdxFTj9ooo4h3NTndmg4+7UEe6RUROpETUaOTaeoF2FcvtuUNa4adh+9RY1Fw5eP/TreYBFQBi77wmB5T5Q==" saltValue="S3aCsAIVITzNrUYFwJ3h3A==" spinCount="100000" sheet="1" selectLockedCells="1"/>
  <mergeCells count="4">
    <mergeCell ref="B2:E2"/>
    <mergeCell ref="B3:E3"/>
    <mergeCell ref="B4:E4"/>
    <mergeCell ref="B5:E5"/>
  </mergeCells>
  <phoneticPr fontId="8" type="noConversion"/>
  <conditionalFormatting sqref="F8">
    <cfRule type="cellIs" dxfId="291" priority="36" operator="lessThan">
      <formula>0</formula>
    </cfRule>
  </conditionalFormatting>
  <conditionalFormatting sqref="F9:F24">
    <cfRule type="cellIs" dxfId="290" priority="35" operator="lessThan">
      <formula>0</formula>
    </cfRule>
  </conditionalFormatting>
  <conditionalFormatting sqref="D8">
    <cfRule type="cellIs" dxfId="289" priority="33" operator="equal">
      <formula>"Sí"</formula>
    </cfRule>
  </conditionalFormatting>
  <conditionalFormatting sqref="D9">
    <cfRule type="cellIs" dxfId="288" priority="16" operator="equal">
      <formula>"Sí"</formula>
    </cfRule>
  </conditionalFormatting>
  <conditionalFormatting sqref="D10">
    <cfRule type="cellIs" dxfId="287" priority="15" operator="equal">
      <formula>"Sí"</formula>
    </cfRule>
  </conditionalFormatting>
  <conditionalFormatting sqref="D11">
    <cfRule type="cellIs" dxfId="286" priority="14" operator="equal">
      <formula>"Sí"</formula>
    </cfRule>
  </conditionalFormatting>
  <conditionalFormatting sqref="D12">
    <cfRule type="cellIs" dxfId="285" priority="13" operator="equal">
      <formula>"Sí"</formula>
    </cfRule>
  </conditionalFormatting>
  <conditionalFormatting sqref="D13">
    <cfRule type="cellIs" dxfId="284" priority="12" operator="equal">
      <formula>"Sí"</formula>
    </cfRule>
  </conditionalFormatting>
  <conditionalFormatting sqref="D14">
    <cfRule type="cellIs" dxfId="283" priority="11" operator="equal">
      <formula>"Sí"</formula>
    </cfRule>
  </conditionalFormatting>
  <conditionalFormatting sqref="D15">
    <cfRule type="cellIs" dxfId="282" priority="10" operator="equal">
      <formula>"Sí"</formula>
    </cfRule>
  </conditionalFormatting>
  <conditionalFormatting sqref="D16">
    <cfRule type="cellIs" dxfId="281" priority="9" operator="equal">
      <formula>"Sí"</formula>
    </cfRule>
  </conditionalFormatting>
  <conditionalFormatting sqref="D17">
    <cfRule type="cellIs" dxfId="280" priority="8" operator="equal">
      <formula>"Sí"</formula>
    </cfRule>
  </conditionalFormatting>
  <conditionalFormatting sqref="D18">
    <cfRule type="cellIs" dxfId="279" priority="7" operator="equal">
      <formula>"Sí"</formula>
    </cfRule>
  </conditionalFormatting>
  <conditionalFormatting sqref="D19">
    <cfRule type="cellIs" dxfId="278" priority="6" operator="equal">
      <formula>"Sí"</formula>
    </cfRule>
  </conditionalFormatting>
  <conditionalFormatting sqref="D20">
    <cfRule type="cellIs" dxfId="277" priority="5" operator="equal">
      <formula>"Sí"</formula>
    </cfRule>
  </conditionalFormatting>
  <conditionalFormatting sqref="D21">
    <cfRule type="cellIs" dxfId="276" priority="4" operator="equal">
      <formula>"Sí"</formula>
    </cfRule>
  </conditionalFormatting>
  <conditionalFormatting sqref="D22">
    <cfRule type="cellIs" dxfId="275" priority="3" operator="equal">
      <formula>"Sí"</formula>
    </cfRule>
  </conditionalFormatting>
  <conditionalFormatting sqref="D23">
    <cfRule type="cellIs" dxfId="274" priority="2" operator="equal">
      <formula>"Sí"</formula>
    </cfRule>
  </conditionalFormatting>
  <conditionalFormatting sqref="D24">
    <cfRule type="cellIs" dxfId="273" priority="1" operator="equal">
      <formula>"Sí"</formula>
    </cfRule>
  </conditionalFormatting>
  <dataValidations count="3">
    <dataValidation type="textLength" operator="lessThanOrEqual" allowBlank="1" showInputMessage="1" showErrorMessage="1" sqref="E8" xr:uid="{F3A8E977-DDF4-4944-9EEA-58F0335E80BE}">
      <formula1>800</formula1>
    </dataValidation>
    <dataValidation type="list" allowBlank="1" showInputMessage="1" showErrorMessage="1" promptTitle="Cambiar" prompt="Con un click puede cambiar el valor" sqref="D9:D24" xr:uid="{25384A47-1E75-4688-A791-00FB7474BE72}">
      <formula1>"Sí,No"</formula1>
    </dataValidation>
    <dataValidation type="list" allowBlank="1" showInputMessage="1" showErrorMessage="1" promptTitle="Para seleccionar ODS:" prompt="1. Todas las casillas vienen marcadas con un No por defecto;_x000a_2. Para cambiar, debe seleccionar la celda y luego, en la esquina superior derecha, debe hacer click en la punta de flecha._x000a_" sqref="D8" xr:uid="{ED30DBBF-F4A2-41C7-AB84-BB30E23CCC3B}">
      <formula1>"Sí,No"</formula1>
    </dataValidation>
  </dataValidations>
  <hyperlinks>
    <hyperlink ref="B5" r:id="rId1" xr:uid="{E73983F4-49A0-4A5C-84A8-B975397C2495}"/>
  </hyperlinks>
  <pageMargins left="0.7" right="0.7" top="0.75" bottom="0.75" header="0.3" footer="0.3"/>
  <pageSetup scale="53" orientation="portrait" horizontalDpi="300" verticalDpi="300" r:id="rId2"/>
  <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3A287-0085-41D9-9F05-165A812B4C4F}">
  <sheetPr>
    <pageSetUpPr fitToPage="1"/>
  </sheetPr>
  <dimension ref="B1:XFC11"/>
  <sheetViews>
    <sheetView showGridLines="0" zoomScale="130" zoomScaleNormal="130" workbookViewId="0">
      <selection activeCell="D6" sqref="D6"/>
    </sheetView>
  </sheetViews>
  <sheetFormatPr baseColWidth="10" defaultColWidth="0" defaultRowHeight="14.45" customHeight="1" zeroHeight="1" x14ac:dyDescent="0.25"/>
  <cols>
    <col min="1" max="1" width="1.28515625" style="8" customWidth="1"/>
    <col min="2" max="2" width="2.85546875" style="8" customWidth="1"/>
    <col min="3" max="3" width="43.85546875" style="8" bestFit="1" customWidth="1"/>
    <col min="4" max="4" width="41.5703125" style="8" customWidth="1"/>
    <col min="5" max="16383" width="11.42578125" style="8" hidden="1"/>
    <col min="16384" max="16384" width="0.85546875" style="8" customWidth="1"/>
  </cols>
  <sheetData>
    <row r="1" spans="2:4" ht="14.45" customHeight="1" x14ac:dyDescent="0.25">
      <c r="B1" s="98" t="s">
        <v>102</v>
      </c>
      <c r="C1" s="98"/>
      <c r="D1" s="98"/>
    </row>
    <row r="2" spans="2:4" ht="17.45" customHeight="1" x14ac:dyDescent="0.25">
      <c r="B2" s="98"/>
      <c r="C2" s="98"/>
      <c r="D2" s="98"/>
    </row>
    <row r="3" spans="2:4" ht="6.4" customHeight="1" x14ac:dyDescent="0.25">
      <c r="B3" s="104"/>
      <c r="C3" s="104"/>
      <c r="D3" s="104"/>
    </row>
    <row r="4" spans="2:4" ht="90" customHeight="1" x14ac:dyDescent="0.25">
      <c r="B4" s="39"/>
      <c r="C4" s="105" t="str" cm="1">
        <f t="array" aca="1" ref="C4" ca="1">INDIRECT("PARÁMETROS_VRIM!"&amp;TablaLinea&amp;"2")</f>
        <v xml:space="preserve">Ámbito al que pertenecen mayoritariamente los actores externos con los que los estudiantes (UdeC) interactuarán para la realización del proyecto. </v>
      </c>
      <c r="D4" s="106"/>
    </row>
    <row r="5" spans="2:4" ht="2.65" customHeight="1" x14ac:dyDescent="0.25">
      <c r="C5" s="21" t="s">
        <v>103</v>
      </c>
      <c r="D5" s="41" t="s">
        <v>4</v>
      </c>
    </row>
    <row r="6" spans="2:4" ht="39.950000000000003" customHeight="1" x14ac:dyDescent="0.25">
      <c r="C6" s="44" t="s">
        <v>104</v>
      </c>
      <c r="D6" s="17"/>
    </row>
    <row r="7" spans="2:4" ht="39.950000000000003" customHeight="1" x14ac:dyDescent="0.25">
      <c r="C7" s="44" t="s">
        <v>105</v>
      </c>
      <c r="D7" s="17"/>
    </row>
    <row r="8" spans="2:4" ht="39.950000000000003" customHeight="1" x14ac:dyDescent="0.25">
      <c r="C8" s="44" t="s">
        <v>106</v>
      </c>
      <c r="D8" s="17"/>
    </row>
    <row r="9" spans="2:4" ht="39.950000000000003" customHeight="1" x14ac:dyDescent="0.25">
      <c r="C9" s="44" t="s">
        <v>107</v>
      </c>
      <c r="D9" s="17"/>
    </row>
    <row r="10" spans="2:4" ht="39.950000000000003" hidden="1" customHeight="1" x14ac:dyDescent="0.25">
      <c r="C10" s="44" t="s">
        <v>108</v>
      </c>
      <c r="D10" s="17"/>
    </row>
    <row r="11" spans="2:4" ht="12" hidden="1" customHeight="1" x14ac:dyDescent="0.25"/>
  </sheetData>
  <sheetProtection algorithmName="SHA-512" hashValue="cdo1cd+YCmgwMNJ/gxXy1Xe8DnBKzDmQFB7+vHtBv0fmmQKKIIfK//lE+WjjVlJFSldLTemUhIr1ECPkNXdUCg==" saltValue="0EoREoi0UcxwBMKNcv5h7g==" spinCount="100000" sheet="1" selectLockedCells="1"/>
  <mergeCells count="3">
    <mergeCell ref="B1:D2"/>
    <mergeCell ref="B3:D3"/>
    <mergeCell ref="C4:D4"/>
  </mergeCells>
  <dataValidations count="3">
    <dataValidation type="whole" operator="greaterThanOrEqual" allowBlank="1" showInputMessage="1" showErrorMessage="1" sqref="D10" xr:uid="{8E983E6E-7019-4A67-83B4-8BAE9A5F50B3}">
      <formula1>0</formula1>
    </dataValidation>
    <dataValidation type="list" allowBlank="1" showInputMessage="1" showErrorMessage="1" sqref="D8" xr:uid="{1CB011BD-41DF-4C63-A384-11246798C743}">
      <formula1>INDIRECT($D$7)</formula1>
    </dataValidation>
    <dataValidation type="list" allowBlank="1" showInputMessage="1" showErrorMessage="1" promptTitle="Para seleccionar subsector:" prompt="1.Debe seleccionar un sector, luego en la celda de subsector, esquina superior derecha, debe hacer click en la punta de flecha; _x000a_2. Seleccione sólo uno de los subsectores que se despliegan. " sqref="D7" xr:uid="{74F7CE3F-A2EB-4895-83D3-481EFE094386}">
      <formula1>INDIRECT($D$6)</formula1>
    </dataValidation>
  </dataValidations>
  <pageMargins left="0.7" right="0.7" top="0.75" bottom="0.75" header="0.3" footer="0.3"/>
  <pageSetup fitToHeight="0"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Title="Para seleccionar sector:" prompt="1.Debe seleccionar la celda y luego, en la esquina superior derecha, debe hacer click en la punta de flecha; _x000a_2. Seleccione sólo uno de los sectores que se despliegan." xr:uid="{AD7041D0-1484-4DF5-B8D1-1C92E3F2EC21}">
          <x14:formula1>
            <xm:f>PARÁMETROS_VRIM!$B$21:$F$21</xm:f>
          </x14:formula1>
          <xm:sqref>D6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80F68-72CB-472C-8967-573458C31181}">
  <sheetPr>
    <pageSetUpPr fitToPage="1"/>
  </sheetPr>
  <dimension ref="A1:D15"/>
  <sheetViews>
    <sheetView showGridLines="0" zoomScale="160" zoomScaleNormal="160" workbookViewId="0">
      <selection activeCell="D7" sqref="D7"/>
    </sheetView>
  </sheetViews>
  <sheetFormatPr baseColWidth="10" defaultColWidth="0" defaultRowHeight="14.45" customHeight="1" zeroHeight="1" x14ac:dyDescent="0.25"/>
  <cols>
    <col min="1" max="1" width="3.7109375" style="8" customWidth="1"/>
    <col min="2" max="2" width="5.28515625" style="8" customWidth="1"/>
    <col min="3" max="3" width="43.85546875" style="8" bestFit="1" customWidth="1"/>
    <col min="4" max="4" width="25.7109375" style="8" customWidth="1"/>
    <col min="5" max="16384" width="11.42578125" style="8" hidden="1"/>
  </cols>
  <sheetData>
    <row r="1" spans="2:4" ht="15" x14ac:dyDescent="0.25">
      <c r="B1" s="98" t="s">
        <v>109</v>
      </c>
      <c r="C1" s="98"/>
      <c r="D1" s="98"/>
    </row>
    <row r="2" spans="2:4" ht="17.45" customHeight="1" x14ac:dyDescent="0.25">
      <c r="B2" s="98"/>
      <c r="C2" s="98"/>
      <c r="D2" s="98"/>
    </row>
    <row r="3" spans="2:4" ht="56.1" customHeight="1" x14ac:dyDescent="0.25">
      <c r="B3" s="100" t="s">
        <v>110</v>
      </c>
      <c r="C3" s="100"/>
      <c r="D3" s="100"/>
    </row>
    <row r="4" spans="2:4" ht="23.65" customHeight="1" x14ac:dyDescent="0.25">
      <c r="C4" s="39"/>
      <c r="D4" s="39"/>
    </row>
    <row r="5" spans="2:4" ht="45" customHeight="1" x14ac:dyDescent="0.25">
      <c r="B5" s="24" t="s">
        <v>26</v>
      </c>
      <c r="C5" s="15" t="s">
        <v>111</v>
      </c>
      <c r="D5" s="33" t="s">
        <v>112</v>
      </c>
    </row>
    <row r="6" spans="2:4" ht="39.950000000000003" customHeight="1" x14ac:dyDescent="0.25">
      <c r="B6" s="25" t="s">
        <v>113</v>
      </c>
      <c r="C6" s="38" t="s">
        <v>114</v>
      </c>
      <c r="D6" s="31" t="s">
        <v>33</v>
      </c>
    </row>
    <row r="7" spans="2:4" ht="39.950000000000003" customHeight="1" x14ac:dyDescent="0.25">
      <c r="B7" s="25" t="s">
        <v>115</v>
      </c>
      <c r="C7" s="38" t="s">
        <v>116</v>
      </c>
      <c r="D7" s="31" t="s">
        <v>33</v>
      </c>
    </row>
    <row r="8" spans="2:4" ht="39.950000000000003" customHeight="1" x14ac:dyDescent="0.25">
      <c r="B8" s="25" t="s">
        <v>117</v>
      </c>
      <c r="C8" s="42" t="s">
        <v>118</v>
      </c>
      <c r="D8" s="31" t="s">
        <v>33</v>
      </c>
    </row>
    <row r="9" spans="2:4" ht="39.950000000000003" customHeight="1" x14ac:dyDescent="0.25">
      <c r="B9" s="25" t="s">
        <v>119</v>
      </c>
      <c r="C9" s="38" t="s">
        <v>120</v>
      </c>
      <c r="D9" s="31" t="s">
        <v>33</v>
      </c>
    </row>
    <row r="10" spans="2:4" ht="39.950000000000003" customHeight="1" x14ac:dyDescent="0.25">
      <c r="B10" s="25" t="s">
        <v>121</v>
      </c>
      <c r="C10" s="42" t="s">
        <v>122</v>
      </c>
      <c r="D10" s="31" t="s">
        <v>33</v>
      </c>
    </row>
    <row r="11" spans="2:4" ht="39.950000000000003" customHeight="1" x14ac:dyDescent="0.25">
      <c r="B11" s="25" t="s">
        <v>123</v>
      </c>
      <c r="C11" s="38" t="s">
        <v>124</v>
      </c>
      <c r="D11" s="31" t="s">
        <v>33</v>
      </c>
    </row>
    <row r="12" spans="2:4" ht="39.950000000000003" customHeight="1" x14ac:dyDescent="0.25">
      <c r="B12" s="25" t="s">
        <v>125</v>
      </c>
      <c r="C12" s="38" t="s">
        <v>126</v>
      </c>
      <c r="D12" s="31" t="s">
        <v>33</v>
      </c>
    </row>
    <row r="13" spans="2:4" ht="39.950000000000003" customHeight="1" x14ac:dyDescent="0.25">
      <c r="B13" s="25" t="s">
        <v>127</v>
      </c>
      <c r="C13" s="43" t="s">
        <v>128</v>
      </c>
      <c r="D13" s="31" t="s">
        <v>33</v>
      </c>
    </row>
    <row r="14" spans="2:4" ht="39.950000000000003" customHeight="1" x14ac:dyDescent="0.25">
      <c r="B14" s="26" t="s">
        <v>129</v>
      </c>
      <c r="C14" s="42" t="s">
        <v>130</v>
      </c>
      <c r="D14" s="31" t="s">
        <v>33</v>
      </c>
    </row>
    <row r="15" spans="2:4" ht="39.950000000000003" customHeight="1" x14ac:dyDescent="0.25">
      <c r="B15" s="44" t="s">
        <v>131</v>
      </c>
      <c r="C15" s="38" t="s">
        <v>132</v>
      </c>
      <c r="D15" s="31" t="s">
        <v>33</v>
      </c>
    </row>
  </sheetData>
  <sheetProtection algorithmName="SHA-512" hashValue="+ynLG8D3qwWiTejKsNEGJ4nbMP38C5Hwf4S2d5fCSilzqiT6nSwJO80zL+t6oC7ICB9x+aKdHQrZxSHnyQ13Uw==" saltValue="f6aMUgEQIbuCJQ9bk1lChQ==" spinCount="100000" sheet="1" selectLockedCells="1"/>
  <mergeCells count="2">
    <mergeCell ref="B1:D2"/>
    <mergeCell ref="B3:D3"/>
  </mergeCells>
  <conditionalFormatting sqref="D6">
    <cfRule type="cellIs" dxfId="261" priority="19" operator="equal">
      <formula>"Sí"</formula>
    </cfRule>
  </conditionalFormatting>
  <conditionalFormatting sqref="D7">
    <cfRule type="cellIs" dxfId="260" priority="9" operator="equal">
      <formula>"Sí"</formula>
    </cfRule>
  </conditionalFormatting>
  <conditionalFormatting sqref="D8">
    <cfRule type="cellIs" dxfId="259" priority="8" operator="equal">
      <formula>"Sí"</formula>
    </cfRule>
  </conditionalFormatting>
  <conditionalFormatting sqref="D9">
    <cfRule type="cellIs" dxfId="258" priority="7" operator="equal">
      <formula>"Sí"</formula>
    </cfRule>
  </conditionalFormatting>
  <conditionalFormatting sqref="D10">
    <cfRule type="cellIs" dxfId="257" priority="6" operator="equal">
      <formula>"Sí"</formula>
    </cfRule>
  </conditionalFormatting>
  <conditionalFormatting sqref="D11">
    <cfRule type="cellIs" dxfId="256" priority="5" operator="equal">
      <formula>"Sí"</formula>
    </cfRule>
  </conditionalFormatting>
  <conditionalFormatting sqref="D12">
    <cfRule type="cellIs" dxfId="255" priority="4" operator="equal">
      <formula>"Sí"</formula>
    </cfRule>
  </conditionalFormatting>
  <conditionalFormatting sqref="D13">
    <cfRule type="cellIs" dxfId="254" priority="3" operator="equal">
      <formula>"Sí"</formula>
    </cfRule>
  </conditionalFormatting>
  <conditionalFormatting sqref="D14">
    <cfRule type="cellIs" dxfId="253" priority="2" operator="equal">
      <formula>"Sí"</formula>
    </cfRule>
  </conditionalFormatting>
  <conditionalFormatting sqref="D15">
    <cfRule type="cellIs" dxfId="252" priority="1" operator="equal">
      <formula>"Sí"</formula>
    </cfRule>
  </conditionalFormatting>
  <dataValidations count="2">
    <dataValidation type="list" allowBlank="1" showInputMessage="1" showErrorMessage="1" promptTitle="Cambiar" prompt="Con un click puede cambiar el valor" sqref="D7:D15" xr:uid="{ED399780-B053-4042-8287-30ACE3161364}">
      <formula1>"Sí,No"</formula1>
    </dataValidation>
    <dataValidation type="list" allowBlank="1" showInputMessage="1" showErrorMessage="1" promptTitle="Para seleccionar:" prompt="1. Todas las casillas vienen marcadas con un No por defecto;_x000a_2. Para cambiar, debe seleccionar la celda y luego, en la esquina superior derecha, debe hacer click en la punta de flecha." sqref="D6" xr:uid="{927E5E7A-C74E-48B0-9ACF-4C8C2BBDE670}">
      <formula1>"Sí,No"</formula1>
    </dataValidation>
  </dataValidations>
  <pageMargins left="0.7" right="0.7" top="0.75" bottom="0.75" header="0.3" footer="0.3"/>
  <pageSetup fitToHeight="0" orientation="portrait" horizontalDpi="300" verticalDpi="30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B6D7A-7845-4DB6-9C46-D79BAF4C8426}">
  <sheetPr>
    <pageSetUpPr fitToPage="1"/>
  </sheetPr>
  <dimension ref="A1:H29"/>
  <sheetViews>
    <sheetView showGridLines="0" zoomScale="130" zoomScaleNormal="130" workbookViewId="0">
      <selection activeCell="A6" sqref="A6"/>
    </sheetView>
  </sheetViews>
  <sheetFormatPr baseColWidth="10" defaultColWidth="0" defaultRowHeight="15" zeroHeight="1" x14ac:dyDescent="0.25"/>
  <cols>
    <col min="1" max="1" width="3.7109375" style="8" customWidth="1"/>
    <col min="2" max="2" width="33" style="8" customWidth="1"/>
    <col min="3" max="3" width="16.42578125" style="8" customWidth="1"/>
    <col min="4" max="4" width="82" style="8" customWidth="1"/>
    <col min="5" max="5" width="69" style="8" hidden="1" customWidth="1"/>
    <col min="6" max="8" width="0" style="8" hidden="1" customWidth="1"/>
    <col min="9" max="16384" width="11.42578125" style="8" hidden="1"/>
  </cols>
  <sheetData>
    <row r="1" spans="2:5" x14ac:dyDescent="0.25">
      <c r="B1" s="45"/>
      <c r="C1" s="45"/>
      <c r="D1" s="45"/>
      <c r="E1" s="45"/>
    </row>
    <row r="2" spans="2:5" ht="18" x14ac:dyDescent="0.25">
      <c r="B2" s="98" t="s">
        <v>133</v>
      </c>
      <c r="C2" s="98"/>
      <c r="D2" s="98"/>
      <c r="E2" s="34"/>
    </row>
    <row r="3" spans="2:5" x14ac:dyDescent="0.25">
      <c r="B3" s="107" t="s">
        <v>134</v>
      </c>
      <c r="C3" s="107"/>
      <c r="D3" s="107"/>
    </row>
    <row r="4" spans="2:5" x14ac:dyDescent="0.25"/>
    <row r="5" spans="2:5" ht="49.35" customHeight="1" x14ac:dyDescent="0.25">
      <c r="B5" s="33" t="s">
        <v>135</v>
      </c>
      <c r="C5" s="33" t="s">
        <v>136</v>
      </c>
      <c r="D5" s="33" t="s">
        <v>137</v>
      </c>
    </row>
    <row r="6" spans="2:5" s="48" customFormat="1" ht="39.950000000000003" customHeight="1" x14ac:dyDescent="0.2">
      <c r="B6" s="46"/>
      <c r="C6" s="40"/>
      <c r="D6" s="47"/>
    </row>
    <row r="7" spans="2:5" s="48" customFormat="1" ht="39.950000000000003" customHeight="1" x14ac:dyDescent="0.2">
      <c r="B7" s="46"/>
      <c r="C7" s="40"/>
      <c r="D7" s="20"/>
    </row>
    <row r="8" spans="2:5" s="48" customFormat="1" ht="39.950000000000003" customHeight="1" x14ac:dyDescent="0.2">
      <c r="B8" s="46"/>
      <c r="C8" s="40"/>
      <c r="D8" s="20"/>
    </row>
    <row r="9" spans="2:5" s="48" customFormat="1" ht="39.950000000000003" customHeight="1" x14ac:dyDescent="0.2">
      <c r="B9" s="46"/>
      <c r="C9" s="40"/>
      <c r="D9" s="20"/>
    </row>
    <row r="10" spans="2:5" s="48" customFormat="1" ht="39.950000000000003" customHeight="1" x14ac:dyDescent="0.2">
      <c r="B10" s="53"/>
      <c r="C10" s="40"/>
      <c r="D10" s="17"/>
    </row>
    <row r="11" spans="2:5" s="48" customFormat="1" ht="39.950000000000003" customHeight="1" x14ac:dyDescent="0.2">
      <c r="B11" s="53"/>
      <c r="C11" s="40"/>
      <c r="D11" s="17"/>
    </row>
    <row r="12" spans="2:5" s="48" customFormat="1" ht="39.950000000000003" customHeight="1" x14ac:dyDescent="0.2">
      <c r="B12" s="53"/>
      <c r="C12" s="40"/>
      <c r="D12" s="17"/>
    </row>
    <row r="13" spans="2:5" s="48" customFormat="1" ht="39.950000000000003" customHeight="1" x14ac:dyDescent="0.2">
      <c r="B13" s="53"/>
      <c r="C13" s="40"/>
      <c r="D13" s="17"/>
    </row>
    <row r="14" spans="2:5" s="48" customFormat="1" ht="39.950000000000003" customHeight="1" x14ac:dyDescent="0.2">
      <c r="B14" s="53"/>
      <c r="C14" s="40"/>
      <c r="D14" s="17"/>
    </row>
    <row r="15" spans="2:5" s="48" customFormat="1" ht="39.950000000000003" customHeight="1" x14ac:dyDescent="0.2">
      <c r="B15" s="46"/>
      <c r="C15" s="40"/>
      <c r="D15" s="20"/>
    </row>
    <row r="16" spans="2:5" s="48" customFormat="1" ht="39.950000000000003" customHeight="1" x14ac:dyDescent="0.2">
      <c r="B16" s="46"/>
      <c r="C16" s="40"/>
      <c r="D16" s="20"/>
    </row>
    <row r="17" spans="2:4" s="48" customFormat="1" ht="39.950000000000003" customHeight="1" x14ac:dyDescent="0.2">
      <c r="B17" s="46"/>
      <c r="C17" s="40"/>
      <c r="D17" s="20"/>
    </row>
    <row r="18" spans="2:4" s="48" customFormat="1" ht="39.950000000000003" customHeight="1" x14ac:dyDescent="0.2">
      <c r="B18" s="46"/>
      <c r="C18" s="40"/>
      <c r="D18" s="20"/>
    </row>
    <row r="19" spans="2:4" s="48" customFormat="1" ht="39.950000000000003" customHeight="1" x14ac:dyDescent="0.2">
      <c r="B19" s="46"/>
      <c r="C19" s="40"/>
      <c r="D19" s="20"/>
    </row>
    <row r="20" spans="2:4" s="48" customFormat="1" ht="39.950000000000003" customHeight="1" x14ac:dyDescent="0.2">
      <c r="B20" s="46"/>
      <c r="C20" s="40"/>
      <c r="D20" s="20"/>
    </row>
    <row r="21" spans="2:4" s="48" customFormat="1" ht="39.950000000000003" customHeight="1" x14ac:dyDescent="0.2">
      <c r="B21" s="46"/>
      <c r="C21" s="40"/>
      <c r="D21" s="20"/>
    </row>
    <row r="22" spans="2:4" ht="39.950000000000003" customHeight="1" x14ac:dyDescent="0.25">
      <c r="B22" s="46"/>
      <c r="C22" s="40"/>
      <c r="D22" s="20"/>
    </row>
    <row r="23" spans="2:4" ht="39.950000000000003" customHeight="1" x14ac:dyDescent="0.25">
      <c r="B23" s="49"/>
      <c r="C23" s="40"/>
      <c r="D23" s="20"/>
    </row>
    <row r="24" spans="2:4" ht="39.950000000000003" customHeight="1" x14ac:dyDescent="0.25">
      <c r="B24" s="49"/>
      <c r="C24" s="40"/>
      <c r="D24" s="20"/>
    </row>
    <row r="25" spans="2:4" ht="39.950000000000003" customHeight="1" x14ac:dyDescent="0.25">
      <c r="B25" s="49"/>
      <c r="C25" s="40"/>
      <c r="D25" s="20"/>
    </row>
    <row r="26" spans="2:4" ht="39.950000000000003" customHeight="1" x14ac:dyDescent="0.25">
      <c r="B26" s="49"/>
      <c r="C26" s="40"/>
      <c r="D26" s="20"/>
    </row>
    <row r="27" spans="2:4" ht="39.950000000000003" customHeight="1" x14ac:dyDescent="0.25">
      <c r="B27" s="49"/>
      <c r="C27" s="40"/>
      <c r="D27" s="20"/>
    </row>
    <row r="28" spans="2:4" ht="39.950000000000003" customHeight="1" x14ac:dyDescent="0.25">
      <c r="B28" s="49"/>
      <c r="C28" s="40"/>
      <c r="D28" s="20"/>
    </row>
    <row r="29" spans="2:4" ht="39.950000000000003" customHeight="1" x14ac:dyDescent="0.25">
      <c r="B29" s="49"/>
      <c r="C29" s="40"/>
      <c r="D29" s="20"/>
    </row>
  </sheetData>
  <sheetProtection algorithmName="SHA-512" hashValue="Lzu6IqZ9uxLtmY1C+cWgy7modUkOxeeuzDKs8/n/JoM/XiH23N2+VT9EE6Y7dapFqXGjDA/pkMWLdsd/38teew==" saltValue="GsrVrp3R68r9dHMT89cBLw==" spinCount="100000" sheet="1" selectLockedCells="1"/>
  <mergeCells count="2">
    <mergeCell ref="B3:D3"/>
    <mergeCell ref="B2:D2"/>
  </mergeCells>
  <dataValidations count="3">
    <dataValidation type="custom" allowBlank="1" showInputMessage="1" showErrorMessage="1" errorTitle="Formato inválido" error="Ingrese un correo válido" sqref="B23:B29" xr:uid="{0A7A71E9-6738-4683-BAC6-4EA48EE0400A}">
      <formula1>ISNUMBER(SEARCH("*@*.?*",B23))</formula1>
    </dataValidation>
    <dataValidation type="custom" allowBlank="1" showInputMessage="1" showErrorMessage="1" errorTitle="Formato inválido" error="Ingrese un correo UdeC válido" sqref="B6:B22" xr:uid="{BDAA693B-8EF4-4A6D-B499-141DC9F8D1B0}">
      <formula1>ISNUMBER(SEARCH("*@UDEC.CL",UPPER(B6)))</formula1>
    </dataValidation>
    <dataValidation type="whole" allowBlank="1" showInputMessage="1" showErrorMessage="1" sqref="C6:C29" xr:uid="{F07C936B-3D61-4049-945A-7E1F52FA8D0A}">
      <formula1>0</formula1>
      <formula2>8</formula2>
    </dataValidation>
  </dataValidations>
  <pageMargins left="0.7" right="0.7" top="0.75" bottom="0.75" header="0.3" footer="0.3"/>
  <pageSetup scale="67" fitToHeight="0" orientation="portrait" horizontalDpi="300" verticalDpi="30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E3703-540F-41A4-95BF-86253C1449DD}">
  <sheetPr>
    <pageSetUpPr fitToPage="1"/>
  </sheetPr>
  <dimension ref="A1:F35"/>
  <sheetViews>
    <sheetView showGridLines="0" zoomScaleNormal="100" workbookViewId="0">
      <selection activeCell="E6" sqref="E6"/>
    </sheetView>
  </sheetViews>
  <sheetFormatPr baseColWidth="10" defaultColWidth="0" defaultRowHeight="15" zeroHeight="1" x14ac:dyDescent="0.25"/>
  <cols>
    <col min="1" max="1" width="3.7109375" style="8" customWidth="1"/>
    <col min="2" max="2" width="18.28515625" style="8" customWidth="1"/>
    <col min="3" max="3" width="34.85546875" style="8" customWidth="1"/>
    <col min="4" max="4" width="16.42578125" style="8" customWidth="1"/>
    <col min="5" max="5" width="56" style="8" customWidth="1"/>
    <col min="6" max="6" width="38.7109375" style="8" hidden="1" customWidth="1"/>
    <col min="7" max="16384" width="11.42578125" style="8" hidden="1"/>
  </cols>
  <sheetData>
    <row r="1" spans="2:6" x14ac:dyDescent="0.25"/>
    <row r="2" spans="2:6" ht="18" x14ac:dyDescent="0.25">
      <c r="B2" s="98" t="s">
        <v>138</v>
      </c>
      <c r="C2" s="98"/>
      <c r="D2" s="98"/>
      <c r="E2" s="98"/>
      <c r="F2" s="34"/>
    </row>
    <row r="3" spans="2:6" x14ac:dyDescent="0.25">
      <c r="B3" s="107" t="s">
        <v>139</v>
      </c>
      <c r="C3" s="107"/>
      <c r="D3" s="107"/>
      <c r="E3" s="107"/>
    </row>
    <row r="4" spans="2:6" x14ac:dyDescent="0.25"/>
    <row r="5" spans="2:6" ht="49.7" customHeight="1" x14ac:dyDescent="0.25">
      <c r="B5" s="33" t="s">
        <v>140</v>
      </c>
      <c r="C5" s="33" t="s">
        <v>135</v>
      </c>
      <c r="D5" s="33" t="s">
        <v>136</v>
      </c>
      <c r="E5" s="33" t="s">
        <v>137</v>
      </c>
    </row>
    <row r="6" spans="2:6" s="48" customFormat="1" ht="39.950000000000003" customHeight="1" x14ac:dyDescent="0.2">
      <c r="B6" s="40"/>
      <c r="C6" s="50"/>
      <c r="D6" s="40"/>
      <c r="E6" s="51"/>
    </row>
    <row r="7" spans="2:6" s="48" customFormat="1" ht="39.950000000000003" customHeight="1" x14ac:dyDescent="0.25">
      <c r="B7" s="40"/>
      <c r="C7" s="52"/>
      <c r="D7" s="40"/>
      <c r="E7" s="40"/>
    </row>
    <row r="8" spans="2:6" s="48" customFormat="1" ht="39.950000000000003" customHeight="1" x14ac:dyDescent="0.25">
      <c r="B8" s="40"/>
      <c r="C8" s="52"/>
      <c r="D8" s="40"/>
      <c r="E8" s="40"/>
    </row>
    <row r="9" spans="2:6" s="48" customFormat="1" ht="39.950000000000003" customHeight="1" x14ac:dyDescent="0.25">
      <c r="B9" s="40"/>
      <c r="C9" s="52"/>
      <c r="D9" s="40"/>
      <c r="E9" s="40"/>
    </row>
    <row r="10" spans="2:6" s="48" customFormat="1" ht="39.950000000000003" customHeight="1" x14ac:dyDescent="0.25">
      <c r="B10" s="40"/>
      <c r="C10" s="52"/>
      <c r="D10" s="40"/>
      <c r="E10" s="40"/>
    </row>
    <row r="11" spans="2:6" s="48" customFormat="1" ht="39.950000000000003" customHeight="1" x14ac:dyDescent="0.25">
      <c r="B11" s="40"/>
      <c r="C11" s="52"/>
      <c r="D11" s="40"/>
      <c r="E11" s="40"/>
    </row>
    <row r="12" spans="2:6" s="48" customFormat="1" ht="39.950000000000003" customHeight="1" x14ac:dyDescent="0.25">
      <c r="B12" s="40"/>
      <c r="C12" s="52"/>
      <c r="D12" s="40"/>
      <c r="E12" s="40"/>
    </row>
    <row r="13" spans="2:6" s="48" customFormat="1" ht="39.950000000000003" customHeight="1" x14ac:dyDescent="0.25">
      <c r="B13" s="40"/>
      <c r="C13" s="52"/>
      <c r="D13" s="40"/>
      <c r="E13" s="40"/>
    </row>
    <row r="14" spans="2:6" s="48" customFormat="1" ht="39.950000000000003" customHeight="1" x14ac:dyDescent="0.25">
      <c r="B14" s="40"/>
      <c r="C14" s="52"/>
      <c r="D14" s="40"/>
      <c r="E14" s="40"/>
    </row>
    <row r="15" spans="2:6" s="48" customFormat="1" ht="39.950000000000003" customHeight="1" x14ac:dyDescent="0.25">
      <c r="B15" s="40"/>
      <c r="C15" s="52"/>
      <c r="D15" s="40"/>
      <c r="E15" s="40"/>
    </row>
    <row r="16" spans="2:6" s="48" customFormat="1" ht="39.950000000000003" customHeight="1" x14ac:dyDescent="0.25">
      <c r="B16" s="40"/>
      <c r="C16" s="52"/>
      <c r="D16" s="40"/>
      <c r="E16" s="40"/>
    </row>
    <row r="17" spans="2:5" s="48" customFormat="1" ht="39.950000000000003" customHeight="1" x14ac:dyDescent="0.25">
      <c r="B17" s="40"/>
      <c r="C17" s="52"/>
      <c r="D17" s="40"/>
      <c r="E17" s="40"/>
    </row>
    <row r="18" spans="2:5" s="48" customFormat="1" ht="39.950000000000003" customHeight="1" x14ac:dyDescent="0.2">
      <c r="B18" s="40"/>
      <c r="C18" s="83"/>
      <c r="D18" s="40"/>
      <c r="E18" s="40"/>
    </row>
    <row r="19" spans="2:5" s="48" customFormat="1" ht="39.950000000000003" customHeight="1" x14ac:dyDescent="0.2">
      <c r="B19" s="40"/>
      <c r="C19" s="83"/>
      <c r="D19" s="40"/>
      <c r="E19" s="40"/>
    </row>
    <row r="20" spans="2:5" s="48" customFormat="1" ht="39.950000000000003" customHeight="1" x14ac:dyDescent="0.2">
      <c r="B20" s="40"/>
      <c r="C20" s="83"/>
      <c r="D20" s="40"/>
      <c r="E20" s="40"/>
    </row>
    <row r="21" spans="2:5" s="48" customFormat="1" ht="39.950000000000003" customHeight="1" x14ac:dyDescent="0.2">
      <c r="B21" s="40"/>
      <c r="C21" s="83"/>
      <c r="D21" s="40"/>
      <c r="E21" s="40"/>
    </row>
    <row r="22" spans="2:5" s="48" customFormat="1" ht="39.950000000000003" customHeight="1" x14ac:dyDescent="0.2">
      <c r="B22" s="40"/>
      <c r="C22" s="83"/>
      <c r="D22" s="40"/>
      <c r="E22" s="40"/>
    </row>
    <row r="23" spans="2:5" s="48" customFormat="1" ht="39.950000000000003" customHeight="1" x14ac:dyDescent="0.2">
      <c r="B23" s="40"/>
      <c r="C23" s="83"/>
      <c r="D23" s="40"/>
      <c r="E23" s="40"/>
    </row>
    <row r="24" spans="2:5" s="48" customFormat="1" ht="39.950000000000003" customHeight="1" x14ac:dyDescent="0.25">
      <c r="B24" s="40"/>
      <c r="C24" s="52"/>
      <c r="D24" s="40"/>
      <c r="E24" s="40"/>
    </row>
    <row r="25" spans="2:5" ht="39.950000000000003" customHeight="1" x14ac:dyDescent="0.25">
      <c r="B25" s="40"/>
      <c r="C25" s="52"/>
      <c r="D25" s="40"/>
      <c r="E25" s="40"/>
    </row>
    <row r="26" spans="2:5" ht="39.950000000000003" customHeight="1" x14ac:dyDescent="0.25">
      <c r="B26" s="40"/>
      <c r="C26" s="52"/>
      <c r="D26" s="40"/>
      <c r="E26" s="40"/>
    </row>
    <row r="27" spans="2:5" ht="39.950000000000003" customHeight="1" x14ac:dyDescent="0.25">
      <c r="B27" s="40"/>
      <c r="C27" s="52"/>
      <c r="D27" s="40"/>
      <c r="E27" s="40"/>
    </row>
    <row r="28" spans="2:5" ht="39.950000000000003" customHeight="1" x14ac:dyDescent="0.25">
      <c r="B28" s="40"/>
      <c r="C28" s="52"/>
      <c r="D28" s="40"/>
      <c r="E28" s="40"/>
    </row>
    <row r="29" spans="2:5" ht="39.950000000000003" customHeight="1" x14ac:dyDescent="0.25">
      <c r="B29" s="40"/>
      <c r="C29" s="52"/>
      <c r="D29" s="40"/>
      <c r="E29" s="40"/>
    </row>
    <row r="30" spans="2:5" ht="39.950000000000003" customHeight="1" x14ac:dyDescent="0.25">
      <c r="B30" s="40"/>
      <c r="C30" s="52"/>
      <c r="D30" s="40"/>
      <c r="E30" s="40"/>
    </row>
    <row r="31" spans="2:5" ht="39.950000000000003" customHeight="1" x14ac:dyDescent="0.25">
      <c r="B31" s="40"/>
      <c r="C31" s="52"/>
      <c r="D31" s="40"/>
      <c r="E31" s="40"/>
    </row>
    <row r="32" spans="2:5" ht="39.950000000000003" customHeight="1" x14ac:dyDescent="0.25">
      <c r="B32" s="40"/>
      <c r="C32" s="52"/>
      <c r="D32" s="40"/>
      <c r="E32" s="40"/>
    </row>
    <row r="33" spans="2:5" ht="39.950000000000003" customHeight="1" x14ac:dyDescent="0.25">
      <c r="B33" s="40"/>
      <c r="C33" s="52"/>
      <c r="D33" s="40"/>
      <c r="E33" s="40"/>
    </row>
    <row r="34" spans="2:5" ht="39.950000000000003" customHeight="1" x14ac:dyDescent="0.25">
      <c r="B34" s="40"/>
      <c r="C34" s="52"/>
      <c r="D34" s="40"/>
      <c r="E34" s="40"/>
    </row>
    <row r="35" spans="2:5" ht="39.950000000000003" customHeight="1" x14ac:dyDescent="0.25">
      <c r="B35" s="40"/>
      <c r="C35" s="52"/>
      <c r="D35" s="40"/>
      <c r="E35" s="40"/>
    </row>
  </sheetData>
  <sheetProtection algorithmName="SHA-512" hashValue="ttYaiaT14umC0p90vbq4DQxr4L4tFPXYpLvyq9tCSfVkTtEuuNkaJOXmyKVh8clF/ZqcYaDILyIQJDqhw2k/Wg==" saltValue="Yk8L11I+BbT3Lb8hFgai7g==" spinCount="100000" sheet="1" selectLockedCells="1"/>
  <mergeCells count="2">
    <mergeCell ref="B2:E2"/>
    <mergeCell ref="B3:E3"/>
  </mergeCells>
  <dataValidations count="3">
    <dataValidation type="whole" allowBlank="1" showInputMessage="1" showErrorMessage="1" sqref="B6:B35" xr:uid="{1B376DB0-C085-472E-82C4-13649EB57BCD}">
      <formula1>2000000000</formula1>
      <formula2>2030000000</formula2>
    </dataValidation>
    <dataValidation type="whole" operator="greaterThanOrEqual" allowBlank="1" showInputMessage="1" showErrorMessage="1" sqref="D6:D35" xr:uid="{5CE62159-BDA9-4A8C-9E96-2F463A6EDA9C}">
      <formula1>0</formula1>
    </dataValidation>
    <dataValidation type="custom" allowBlank="1" showInputMessage="1" showErrorMessage="1" errorTitle="Formato inválido" error="Ingrese un correo UdeC válido" sqref="C6:C35" xr:uid="{739C691F-6C2F-480E-9614-B62281BEF865}">
      <formula1>ISNUMBER(SEARCH("*@UDEC.CL",UPPER(C6)))</formula1>
    </dataValidation>
  </dataValidations>
  <pageMargins left="0.7" right="0.7" top="0.75" bottom="0.75" header="0.3" footer="0.3"/>
  <pageSetup scale="64" orientation="portrait" horizontalDpi="300" verticalDpi="300"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4D24B-293A-4E03-9F97-71242351A572}">
  <sheetPr>
    <pageSetUpPr fitToPage="1"/>
  </sheetPr>
  <dimension ref="A1:M38"/>
  <sheetViews>
    <sheetView showGridLines="0" zoomScale="85" zoomScaleNormal="85" workbookViewId="0"/>
  </sheetViews>
  <sheetFormatPr baseColWidth="10" defaultColWidth="0" defaultRowHeight="15" zeroHeight="1" x14ac:dyDescent="0.25"/>
  <cols>
    <col min="1" max="1" width="3.7109375" style="8" customWidth="1"/>
    <col min="2" max="2" width="18.28515625" style="8" customWidth="1"/>
    <col min="3" max="3" width="20" style="8" customWidth="1"/>
    <col min="4" max="4" width="22" style="8" customWidth="1"/>
    <col min="5" max="5" width="51.28515625" style="8" customWidth="1"/>
    <col min="6" max="6" width="25.140625" style="8" customWidth="1"/>
    <col min="7" max="7" width="20.140625" style="8" customWidth="1"/>
    <col min="8" max="8" width="22" style="8" customWidth="1"/>
    <col min="9" max="9" width="23.7109375" style="8" customWidth="1"/>
    <col min="10" max="10" width="20" style="8" customWidth="1"/>
    <col min="11" max="11" width="22.28515625" style="8" customWidth="1"/>
    <col min="12" max="12" width="15" style="8" customWidth="1"/>
    <col min="13" max="13" width="59.85546875" style="8" customWidth="1"/>
    <col min="14" max="16384" width="11.42578125" style="8" hidden="1"/>
  </cols>
  <sheetData>
    <row r="1" spans="2:13" x14ac:dyDescent="0.25"/>
    <row r="2" spans="2:13" ht="18" x14ac:dyDescent="0.25">
      <c r="B2" s="98" t="s">
        <v>141</v>
      </c>
      <c r="C2" s="98"/>
      <c r="D2" s="98"/>
      <c r="E2" s="98"/>
      <c r="F2" s="98"/>
      <c r="G2" s="98"/>
      <c r="H2" s="98"/>
      <c r="I2" s="98"/>
      <c r="J2" s="98"/>
      <c r="K2" s="98"/>
      <c r="L2" s="98"/>
      <c r="M2" s="98"/>
    </row>
    <row r="3" spans="2:13" x14ac:dyDescent="0.25">
      <c r="B3" s="107" t="s">
        <v>139</v>
      </c>
      <c r="C3" s="107"/>
      <c r="D3" s="107"/>
      <c r="E3" s="107"/>
      <c r="F3" s="107"/>
      <c r="G3" s="107"/>
      <c r="H3" s="107"/>
      <c r="I3" s="107"/>
      <c r="J3" s="107"/>
      <c r="K3" s="107"/>
      <c r="L3" s="107"/>
      <c r="M3" s="107"/>
    </row>
    <row r="4" spans="2:13" x14ac:dyDescent="0.25"/>
    <row r="5" spans="2:13" ht="67.5" customHeight="1" x14ac:dyDescent="0.25">
      <c r="B5" s="33" t="s">
        <v>142</v>
      </c>
      <c r="C5" s="33" t="s">
        <v>143</v>
      </c>
      <c r="D5" s="33" t="s">
        <v>144</v>
      </c>
      <c r="E5" s="33" t="s">
        <v>145</v>
      </c>
      <c r="F5" s="33" t="s">
        <v>146</v>
      </c>
      <c r="G5" s="33" t="s">
        <v>147</v>
      </c>
      <c r="H5" s="33" t="s">
        <v>148</v>
      </c>
      <c r="I5" s="33" t="s">
        <v>149</v>
      </c>
      <c r="J5" s="33" t="s">
        <v>150</v>
      </c>
      <c r="K5" s="33" t="s">
        <v>151</v>
      </c>
      <c r="L5" s="33" t="s">
        <v>136</v>
      </c>
      <c r="M5" s="33" t="s">
        <v>137</v>
      </c>
    </row>
    <row r="6" spans="2:13" s="17" customFormat="1" ht="39.950000000000003" customHeight="1" x14ac:dyDescent="0.25">
      <c r="B6" s="40"/>
      <c r="C6" s="40"/>
      <c r="D6" s="44" t="str">
        <f t="shared" ref="D6:D30" si="0">IF(ISNUMBER(C6),
IF(11-(MOD((IFERROR(MID(C6,LEN(C6),1), 0)*2)
+(IFERROR(MID(C6,LEN(C6)-1,1), 0)*3)
+(IFERROR(MID(C6,LEN(C6)-2,1), 0)*4)
+(IFERROR(MID(C6,LEN(C6)-3,1), 0)*5)
+(IFERROR(MID(C6,LEN(C6)-4,1), 0)*6)
+(IFERROR(MID(C6,LEN(C6)-5,1), 0)*7)
+(IFERROR(MID(C6,LEN(C6)-6,1), 0)*2)
+(IFERROR(MID(C6,LEN(C6)-7,1), 0)*3),11))=10, "K",
 IF(11-(MOD((IFERROR(MID(C6,LEN(C6),1), 0)*2)
+(IFERROR(MID(C6,LEN(C6)-1,1), 0)*3)
+(IFERROR(MID(C6,LEN(C6)-2,1), 0)*4)
+(IFERROR(MID(C6,LEN(C6)-3,1), 0)*5)
+(IFERROR(MID(C6,LEN(C6)-4,1), 0)*6)
+(IFERROR(MID(C6,LEN(C6)-5,1), 0)*7)
+(IFERROR(MID(C6,LEN(C6)-6,1), 0)*2)
+(IFERROR(MID(C6,LEN(C6)-7,1), 0)*3),11))=11,
0, 11-(MOD((IFERROR(MID(C6,LEN(C6),1), 0)*2)
+(IFERROR(MID(C6,LEN(C6)-1,1), 0)*3)+(IFERROR(MID(C6,LEN(C6)-2,1), 0)*4)
+(IFERROR(MID(C6,LEN(C6)-3,1), 0)*5)+(IFERROR(MID(C6,LEN(C6)-4,1), 0)*6)
+(IFERROR(MID(C6,LEN(C6)-5,1), 0)*7)+(IFERROR(MID(C6,LEN(C6)-6,1), 0)*2)
+(IFERROR(MID(C6,LEN(C6)-7,1), 0)*3),11))))," ")</f>
        <v xml:space="preserve"> </v>
      </c>
      <c r="E6" s="40"/>
      <c r="F6" s="53"/>
      <c r="G6" s="53"/>
      <c r="H6" s="53"/>
      <c r="I6" s="53"/>
      <c r="J6" s="53"/>
      <c r="M6" s="40"/>
    </row>
    <row r="7" spans="2:13" s="17" customFormat="1" ht="39.950000000000003" customHeight="1" x14ac:dyDescent="0.25">
      <c r="B7" s="40"/>
      <c r="C7" s="40"/>
      <c r="D7" s="44" t="str">
        <f t="shared" si="0"/>
        <v xml:space="preserve"> </v>
      </c>
      <c r="E7" s="40"/>
      <c r="F7" s="40"/>
      <c r="G7" s="40"/>
      <c r="H7" s="40"/>
      <c r="I7" s="40"/>
      <c r="J7" s="40"/>
      <c r="M7" s="40"/>
    </row>
    <row r="8" spans="2:13" s="17" customFormat="1" ht="39.950000000000003" customHeight="1" x14ac:dyDescent="0.25">
      <c r="B8" s="40"/>
      <c r="C8" s="40"/>
      <c r="D8" s="44" t="str">
        <f t="shared" si="0"/>
        <v xml:space="preserve"> </v>
      </c>
      <c r="E8" s="40"/>
      <c r="F8" s="40"/>
      <c r="G8" s="40"/>
      <c r="H8" s="40"/>
      <c r="I8" s="40"/>
      <c r="J8" s="40"/>
      <c r="M8" s="40"/>
    </row>
    <row r="9" spans="2:13" s="17" customFormat="1" ht="39.950000000000003" customHeight="1" x14ac:dyDescent="0.25">
      <c r="B9" s="40"/>
      <c r="C9" s="40"/>
      <c r="D9" s="44" t="str">
        <f t="shared" si="0"/>
        <v xml:space="preserve"> </v>
      </c>
      <c r="E9" s="40"/>
      <c r="F9" s="53"/>
      <c r="G9" s="53"/>
      <c r="H9" s="53"/>
      <c r="I9" s="53"/>
      <c r="J9" s="53"/>
      <c r="M9" s="40"/>
    </row>
    <row r="10" spans="2:13" s="17" customFormat="1" ht="39.950000000000003" customHeight="1" x14ac:dyDescent="0.25">
      <c r="B10" s="40"/>
      <c r="C10" s="40"/>
      <c r="D10" s="44" t="str">
        <f t="shared" si="0"/>
        <v xml:space="preserve"> </v>
      </c>
      <c r="E10" s="40"/>
      <c r="F10" s="40"/>
      <c r="G10" s="40"/>
      <c r="H10" s="40"/>
      <c r="I10" s="40"/>
      <c r="J10" s="40"/>
      <c r="M10" s="40"/>
    </row>
    <row r="11" spans="2:13" s="17" customFormat="1" ht="39.950000000000003" customHeight="1" x14ac:dyDescent="0.25">
      <c r="B11" s="40"/>
      <c r="C11" s="40"/>
      <c r="D11" s="44" t="str">
        <f t="shared" si="0"/>
        <v xml:space="preserve"> </v>
      </c>
      <c r="E11" s="40"/>
      <c r="F11" s="40"/>
      <c r="G11" s="40"/>
      <c r="H11" s="40"/>
      <c r="I11" s="40"/>
      <c r="J11" s="40"/>
      <c r="M11" s="40"/>
    </row>
    <row r="12" spans="2:13" s="17" customFormat="1" ht="39.950000000000003" customHeight="1" x14ac:dyDescent="0.25">
      <c r="B12" s="40"/>
      <c r="C12" s="40"/>
      <c r="D12" s="44" t="str">
        <f t="shared" si="0"/>
        <v xml:space="preserve"> </v>
      </c>
      <c r="E12" s="40"/>
      <c r="F12" s="40"/>
      <c r="G12" s="40"/>
      <c r="H12" s="40"/>
      <c r="I12" s="40"/>
      <c r="J12" s="40"/>
      <c r="M12" s="40"/>
    </row>
    <row r="13" spans="2:13" s="17" customFormat="1" ht="39.950000000000003" customHeight="1" x14ac:dyDescent="0.25">
      <c r="B13" s="40"/>
      <c r="C13" s="40"/>
      <c r="D13" s="44" t="str">
        <f t="shared" si="0"/>
        <v xml:space="preserve"> </v>
      </c>
      <c r="E13" s="40"/>
      <c r="F13" s="40"/>
      <c r="G13" s="40"/>
      <c r="H13" s="40"/>
      <c r="I13" s="40"/>
      <c r="J13" s="40"/>
      <c r="M13" s="40"/>
    </row>
    <row r="14" spans="2:13" s="17" customFormat="1" ht="39.950000000000003" customHeight="1" x14ac:dyDescent="0.25">
      <c r="B14" s="40"/>
      <c r="C14" s="40"/>
      <c r="D14" s="44" t="str">
        <f t="shared" si="0"/>
        <v xml:space="preserve"> </v>
      </c>
      <c r="E14" s="40"/>
      <c r="F14" s="53"/>
      <c r="G14" s="53"/>
      <c r="H14" s="53"/>
      <c r="I14" s="53"/>
      <c r="J14" s="53"/>
      <c r="M14" s="40"/>
    </row>
    <row r="15" spans="2:13" s="17" customFormat="1" ht="39.950000000000003" customHeight="1" x14ac:dyDescent="0.25">
      <c r="B15" s="40"/>
      <c r="C15" s="40"/>
      <c r="D15" s="44" t="str">
        <f t="shared" si="0"/>
        <v xml:space="preserve"> </v>
      </c>
      <c r="E15" s="40"/>
      <c r="F15" s="40"/>
      <c r="G15" s="40"/>
      <c r="H15" s="40"/>
      <c r="I15" s="40"/>
      <c r="J15" s="40"/>
      <c r="M15" s="40"/>
    </row>
    <row r="16" spans="2:13" s="17" customFormat="1" ht="39.950000000000003" customHeight="1" x14ac:dyDescent="0.25">
      <c r="B16" s="40"/>
      <c r="C16" s="40"/>
      <c r="D16" s="44" t="str">
        <f t="shared" si="0"/>
        <v xml:space="preserve"> </v>
      </c>
      <c r="E16" s="40"/>
      <c r="F16" s="40"/>
      <c r="G16" s="40"/>
      <c r="H16" s="40"/>
      <c r="I16" s="40"/>
      <c r="J16" s="40"/>
      <c r="M16" s="40"/>
    </row>
    <row r="17" spans="2:13" s="17" customFormat="1" ht="39.950000000000003" customHeight="1" x14ac:dyDescent="0.25">
      <c r="B17" s="40"/>
      <c r="C17" s="40"/>
      <c r="D17" s="44" t="str">
        <f t="shared" si="0"/>
        <v xml:space="preserve"> </v>
      </c>
      <c r="E17" s="40"/>
      <c r="F17" s="40"/>
      <c r="G17" s="40"/>
      <c r="H17" s="40"/>
      <c r="I17" s="40"/>
      <c r="J17" s="40"/>
      <c r="M17" s="40"/>
    </row>
    <row r="18" spans="2:13" s="17" customFormat="1" ht="39.950000000000003" customHeight="1" x14ac:dyDescent="0.25">
      <c r="B18" s="40"/>
      <c r="C18" s="40"/>
      <c r="D18" s="44" t="str">
        <f t="shared" si="0"/>
        <v xml:space="preserve"> </v>
      </c>
      <c r="E18" s="40"/>
      <c r="F18" s="53"/>
      <c r="G18" s="53"/>
      <c r="H18" s="53"/>
      <c r="I18" s="53"/>
      <c r="J18" s="53"/>
      <c r="M18" s="40"/>
    </row>
    <row r="19" spans="2:13" ht="39.950000000000003" customHeight="1" x14ac:dyDescent="0.25">
      <c r="B19" s="40"/>
      <c r="C19" s="40"/>
      <c r="D19" s="44" t="str">
        <f t="shared" si="0"/>
        <v xml:space="preserve"> </v>
      </c>
      <c r="E19" s="40"/>
      <c r="F19" s="40"/>
      <c r="G19" s="40"/>
      <c r="H19" s="40"/>
      <c r="I19" s="40"/>
      <c r="J19" s="40"/>
      <c r="K19" s="17"/>
      <c r="L19" s="17"/>
      <c r="M19" s="40"/>
    </row>
    <row r="20" spans="2:13" ht="39.950000000000003" customHeight="1" x14ac:dyDescent="0.25">
      <c r="B20" s="40"/>
      <c r="C20" s="40"/>
      <c r="D20" s="44" t="str">
        <f t="shared" si="0"/>
        <v xml:space="preserve"> </v>
      </c>
      <c r="E20" s="40"/>
      <c r="F20" s="40"/>
      <c r="G20" s="40"/>
      <c r="H20" s="40"/>
      <c r="I20" s="40"/>
      <c r="J20" s="40"/>
      <c r="K20" s="17"/>
      <c r="L20" s="17"/>
      <c r="M20" s="40"/>
    </row>
    <row r="21" spans="2:13" ht="39.950000000000003" customHeight="1" x14ac:dyDescent="0.25">
      <c r="B21" s="40"/>
      <c r="C21" s="40"/>
      <c r="D21" s="44" t="str">
        <f t="shared" si="0"/>
        <v xml:space="preserve"> </v>
      </c>
      <c r="E21" s="40"/>
      <c r="F21" s="53"/>
      <c r="G21" s="53"/>
      <c r="H21" s="53"/>
      <c r="I21" s="53"/>
      <c r="J21" s="53"/>
      <c r="K21" s="17"/>
      <c r="L21" s="17"/>
      <c r="M21" s="40"/>
    </row>
    <row r="22" spans="2:13" ht="39.950000000000003" customHeight="1" x14ac:dyDescent="0.25">
      <c r="B22" s="40"/>
      <c r="C22" s="40"/>
      <c r="D22" s="44" t="str">
        <f t="shared" si="0"/>
        <v xml:space="preserve"> </v>
      </c>
      <c r="E22" s="40"/>
      <c r="F22" s="40"/>
      <c r="G22" s="40"/>
      <c r="H22" s="40"/>
      <c r="I22" s="40"/>
      <c r="J22" s="40"/>
      <c r="K22" s="17"/>
      <c r="L22" s="17"/>
      <c r="M22" s="40"/>
    </row>
    <row r="23" spans="2:13" ht="39.950000000000003" customHeight="1" x14ac:dyDescent="0.25">
      <c r="B23" s="40"/>
      <c r="C23" s="40"/>
      <c r="D23" s="44" t="str">
        <f t="shared" si="0"/>
        <v xml:space="preserve"> </v>
      </c>
      <c r="E23" s="40"/>
      <c r="F23" s="40"/>
      <c r="G23" s="40"/>
      <c r="H23" s="40"/>
      <c r="I23" s="40"/>
      <c r="J23" s="40"/>
      <c r="K23" s="17"/>
      <c r="L23" s="17"/>
      <c r="M23" s="40"/>
    </row>
    <row r="24" spans="2:13" ht="39.950000000000003" customHeight="1" x14ac:dyDescent="0.25">
      <c r="B24" s="40"/>
      <c r="C24" s="40"/>
      <c r="D24" s="44" t="str">
        <f t="shared" si="0"/>
        <v xml:space="preserve"> </v>
      </c>
      <c r="E24" s="40"/>
      <c r="F24" s="40"/>
      <c r="G24" s="40"/>
      <c r="H24" s="40"/>
      <c r="I24" s="40"/>
      <c r="J24" s="40"/>
      <c r="K24" s="17"/>
      <c r="L24" s="17"/>
      <c r="M24" s="40"/>
    </row>
    <row r="25" spans="2:13" ht="39.950000000000003" customHeight="1" x14ac:dyDescent="0.25">
      <c r="B25" s="40"/>
      <c r="C25" s="40"/>
      <c r="D25" s="44" t="str">
        <f t="shared" si="0"/>
        <v xml:space="preserve"> </v>
      </c>
      <c r="E25" s="40"/>
      <c r="F25" s="40"/>
      <c r="G25" s="40"/>
      <c r="H25" s="40"/>
      <c r="I25" s="40"/>
      <c r="J25" s="40"/>
      <c r="K25" s="17"/>
      <c r="L25" s="17"/>
      <c r="M25" s="40"/>
    </row>
    <row r="26" spans="2:13" ht="39.950000000000003" customHeight="1" x14ac:dyDescent="0.25">
      <c r="B26" s="40"/>
      <c r="C26" s="40"/>
      <c r="D26" s="44" t="str">
        <f t="shared" si="0"/>
        <v xml:space="preserve"> </v>
      </c>
      <c r="E26" s="40"/>
      <c r="F26" s="53"/>
      <c r="G26" s="53"/>
      <c r="H26" s="53"/>
      <c r="I26" s="53"/>
      <c r="J26" s="53"/>
      <c r="K26" s="17"/>
      <c r="L26" s="17"/>
      <c r="M26" s="40"/>
    </row>
    <row r="27" spans="2:13" ht="39.950000000000003" customHeight="1" x14ac:dyDescent="0.25">
      <c r="B27" s="40"/>
      <c r="C27" s="40"/>
      <c r="D27" s="44" t="str">
        <f t="shared" si="0"/>
        <v xml:space="preserve"> </v>
      </c>
      <c r="E27" s="40"/>
      <c r="F27" s="40"/>
      <c r="G27" s="40"/>
      <c r="H27" s="40"/>
      <c r="I27" s="40"/>
      <c r="J27" s="40"/>
      <c r="K27" s="17"/>
      <c r="L27" s="17"/>
      <c r="M27" s="40"/>
    </row>
    <row r="28" spans="2:13" ht="39.950000000000003" customHeight="1" x14ac:dyDescent="0.25">
      <c r="B28" s="40"/>
      <c r="C28" s="40"/>
      <c r="D28" s="44" t="str">
        <f t="shared" si="0"/>
        <v xml:space="preserve"> </v>
      </c>
      <c r="E28" s="40"/>
      <c r="F28" s="40"/>
      <c r="G28" s="40"/>
      <c r="H28" s="40"/>
      <c r="I28" s="40"/>
      <c r="J28" s="40"/>
      <c r="K28" s="17"/>
      <c r="L28" s="17"/>
      <c r="M28" s="40"/>
    </row>
    <row r="29" spans="2:13" ht="39.950000000000003" customHeight="1" x14ac:dyDescent="0.25">
      <c r="B29" s="40"/>
      <c r="C29" s="40"/>
      <c r="D29" s="44" t="str">
        <f t="shared" si="0"/>
        <v xml:space="preserve"> </v>
      </c>
      <c r="E29" s="40"/>
      <c r="F29" s="40"/>
      <c r="G29" s="40"/>
      <c r="H29" s="40"/>
      <c r="I29" s="40"/>
      <c r="J29" s="40"/>
      <c r="K29" s="17"/>
      <c r="L29" s="17"/>
      <c r="M29" s="40"/>
    </row>
    <row r="30" spans="2:13" ht="39.950000000000003" customHeight="1" x14ac:dyDescent="0.25">
      <c r="B30" s="40"/>
      <c r="C30" s="40"/>
      <c r="D30" s="44" t="str">
        <f t="shared" si="0"/>
        <v xml:space="preserve"> </v>
      </c>
      <c r="E30" s="40"/>
      <c r="F30" s="40"/>
      <c r="G30" s="40"/>
      <c r="H30" s="40"/>
      <c r="I30" s="40"/>
      <c r="J30" s="40"/>
      <c r="K30" s="17"/>
      <c r="L30" s="17"/>
      <c r="M30" s="40"/>
    </row>
    <row r="33" s="8" customFormat="1" hidden="1" x14ac:dyDescent="0.25"/>
    <row r="34" s="8" customFormat="1" hidden="1" x14ac:dyDescent="0.25"/>
    <row r="35" s="8" customFormat="1" hidden="1" x14ac:dyDescent="0.25"/>
    <row r="36" s="8" customFormat="1" hidden="1" x14ac:dyDescent="0.25"/>
    <row r="37" s="8" customFormat="1" hidden="1" x14ac:dyDescent="0.25"/>
    <row r="38" s="8" customFormat="1" hidden="1" x14ac:dyDescent="0.25"/>
  </sheetData>
  <sheetProtection algorithmName="SHA-512" hashValue="az0gf8qFWjRQTmpSlAL2HbO2gkoFXZ3Ahmoywf3FasJGgXerlUQWlht/iq+fDM/o9kaHfA3qNb74dDG33Svlgw==" saltValue="01YkXE/TW5q95vs6KAbiFA==" spinCount="100000" sheet="1" objects="1" scenarios="1" selectLockedCells="1"/>
  <mergeCells count="2">
    <mergeCell ref="B2:M2"/>
    <mergeCell ref="B3:M3"/>
  </mergeCells>
  <conditionalFormatting sqref="D6">
    <cfRule type="expression" dxfId="235" priority="2">
      <formula>$B$6&lt;&gt;"Rut"</formula>
    </cfRule>
  </conditionalFormatting>
  <conditionalFormatting sqref="D7:D30">
    <cfRule type="expression" dxfId="234" priority="1">
      <formula>$B$6&lt;&gt;"Rut"</formula>
    </cfRule>
  </conditionalFormatting>
  <dataValidations count="5">
    <dataValidation type="whole" allowBlank="1" showInputMessage="1" showErrorMessage="1" sqref="L6:L30" xr:uid="{9B713731-E91C-4445-B8A6-A492FEE3F203}">
      <formula1>0</formula1>
      <formula2>45</formula2>
    </dataValidation>
    <dataValidation type="custom" allowBlank="1" showInputMessage="1" showErrorMessage="1" errorTitle="Error" error="Ingrese un correo válido" sqref="K6:K30" xr:uid="{7469B9F7-18AE-4C2B-96D4-91650876C9C0}">
      <formula1>ISNUMBER(SEARCH("*@*.?*",K6))</formula1>
    </dataValidation>
    <dataValidation type="list" operator="greaterThan" allowBlank="1" showInputMessage="1" showErrorMessage="1" sqref="B7:B30" xr:uid="{5F709D3D-3A98-4938-BBF4-74F4B5148565}">
      <formula1>"Rut,Pasaporte,DNI"</formula1>
    </dataValidation>
    <dataValidation operator="greaterThan" allowBlank="1" showInputMessage="1" showErrorMessage="1" sqref="C6:C30" xr:uid="{B1C850CC-1116-4D9F-8C55-1F5EF4819B9A}"/>
    <dataValidation type="list" operator="greaterThan" allowBlank="1" showInputMessage="1" showErrorMessage="1" promptTitle="Para seleccionar identificador:" prompt="1.Debe seleccionar la celda y luego, en la esquina superior derecha, debe hacer click en la punta de flecha; _x000a_2. Seleccione sólo uno de los tipos de identificador que se despliegan." sqref="B6" xr:uid="{756DA31B-41A2-43EB-83D6-4DBB9650BE13}">
      <formula1>"Rut,Pasaporte,DNI"</formula1>
    </dataValidation>
  </dataValidations>
  <pageMargins left="0.7" right="0.7" top="0.75" bottom="0.75" header="0.3" footer="0.3"/>
  <pageSetup scale="29" fitToHeight="0"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12EC798A-0B3C-4A54-B846-6F808BC60BDC}">
          <x14:formula1>
            <xm:f>PARÁMETROS_VRIM!$E$65:$E$261</xm:f>
          </x14:formula1>
          <xm:sqref>H6:H30 J6:J30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03805-92E9-45AB-8084-6A2454C4D52F}">
  <sheetPr>
    <pageSetUpPr fitToPage="1"/>
  </sheetPr>
  <dimension ref="A1:G27"/>
  <sheetViews>
    <sheetView showGridLines="0" zoomScaleNormal="100" workbookViewId="0">
      <selection activeCell="B7" sqref="B7"/>
    </sheetView>
  </sheetViews>
  <sheetFormatPr baseColWidth="10" defaultColWidth="0" defaultRowHeight="15" zeroHeight="1" x14ac:dyDescent="0.25"/>
  <cols>
    <col min="1" max="1" width="3.7109375" style="8" customWidth="1"/>
    <col min="2" max="2" width="49.85546875" style="8" customWidth="1"/>
    <col min="3" max="3" width="19.7109375" style="8" customWidth="1"/>
    <col min="4" max="4" width="70.7109375" style="8" customWidth="1"/>
    <col min="5" max="5" width="63.28515625" style="8" hidden="1" customWidth="1"/>
    <col min="6" max="6" width="13.5703125" style="8" hidden="1" customWidth="1"/>
    <col min="7" max="7" width="35" style="8" hidden="1" customWidth="1"/>
    <col min="8" max="16384" width="10.85546875" style="8" hidden="1"/>
  </cols>
  <sheetData>
    <row r="1" spans="2:7" x14ac:dyDescent="0.25"/>
    <row r="2" spans="2:7" ht="18" x14ac:dyDescent="0.25">
      <c r="B2" s="98" t="s">
        <v>152</v>
      </c>
      <c r="C2" s="98"/>
      <c r="D2" s="98"/>
      <c r="E2" s="34"/>
      <c r="F2" s="34"/>
      <c r="G2" s="34"/>
    </row>
    <row r="3" spans="2:7" x14ac:dyDescent="0.25">
      <c r="B3" s="107" t="s">
        <v>153</v>
      </c>
      <c r="C3" s="107"/>
      <c r="D3" s="107"/>
    </row>
    <row r="4" spans="2:7" x14ac:dyDescent="0.25"/>
    <row r="5" spans="2:7" ht="50.45" customHeight="1" x14ac:dyDescent="0.25">
      <c r="B5" s="33" t="s">
        <v>135</v>
      </c>
      <c r="C5" s="33" t="s">
        <v>136</v>
      </c>
      <c r="D5" s="33" t="s">
        <v>137</v>
      </c>
    </row>
    <row r="6" spans="2:7" s="9" customFormat="1" ht="24.95" customHeight="1" x14ac:dyDescent="0.25">
      <c r="B6" s="53"/>
      <c r="C6" s="40"/>
      <c r="D6" s="47"/>
    </row>
    <row r="7" spans="2:7" s="9" customFormat="1" ht="24.95" customHeight="1" x14ac:dyDescent="0.25">
      <c r="B7" s="53"/>
      <c r="C7" s="40"/>
      <c r="D7" s="47"/>
    </row>
    <row r="8" spans="2:7" s="9" customFormat="1" ht="24.95" customHeight="1" x14ac:dyDescent="0.25">
      <c r="B8" s="53"/>
      <c r="C8" s="40"/>
      <c r="D8" s="47"/>
    </row>
    <row r="9" spans="2:7" s="9" customFormat="1" ht="24.95" customHeight="1" x14ac:dyDescent="0.25">
      <c r="B9" s="53"/>
      <c r="C9" s="40"/>
      <c r="D9" s="47"/>
    </row>
    <row r="10" spans="2:7" s="9" customFormat="1" ht="24.95" customHeight="1" x14ac:dyDescent="0.25">
      <c r="B10" s="53"/>
      <c r="C10" s="40"/>
      <c r="D10" s="47"/>
    </row>
    <row r="11" spans="2:7" s="9" customFormat="1" ht="24.95" customHeight="1" x14ac:dyDescent="0.25">
      <c r="B11" s="53"/>
      <c r="C11" s="40"/>
      <c r="D11" s="47"/>
    </row>
    <row r="12" spans="2:7" s="9" customFormat="1" ht="24.95" customHeight="1" x14ac:dyDescent="0.25">
      <c r="B12" s="53"/>
      <c r="C12" s="40"/>
      <c r="D12" s="47"/>
    </row>
    <row r="13" spans="2:7" s="9" customFormat="1" ht="24.95" customHeight="1" x14ac:dyDescent="0.25">
      <c r="B13" s="53"/>
      <c r="C13" s="40"/>
      <c r="D13" s="47"/>
    </row>
    <row r="14" spans="2:7" s="9" customFormat="1" ht="24.95" customHeight="1" x14ac:dyDescent="0.25">
      <c r="B14" s="53"/>
      <c r="C14" s="40"/>
      <c r="D14" s="47"/>
    </row>
    <row r="15" spans="2:7" s="9" customFormat="1" ht="24.95" customHeight="1" x14ac:dyDescent="0.25">
      <c r="B15" s="53"/>
      <c r="C15" s="40"/>
      <c r="D15" s="47"/>
    </row>
    <row r="16" spans="2:7" s="9" customFormat="1" ht="24.95" customHeight="1" x14ac:dyDescent="0.25">
      <c r="B16" s="53"/>
      <c r="C16" s="40"/>
      <c r="D16" s="47"/>
    </row>
    <row r="17" spans="2:4" s="9" customFormat="1" ht="24.95" customHeight="1" x14ac:dyDescent="0.25">
      <c r="B17" s="53"/>
      <c r="C17" s="40"/>
      <c r="D17" s="47"/>
    </row>
    <row r="18" spans="2:4" s="9" customFormat="1" ht="24.95" customHeight="1" x14ac:dyDescent="0.25">
      <c r="B18" s="53"/>
      <c r="C18" s="40"/>
      <c r="D18" s="47"/>
    </row>
    <row r="19" spans="2:4" s="9" customFormat="1" ht="24.95" customHeight="1" x14ac:dyDescent="0.25">
      <c r="B19" s="53"/>
      <c r="C19" s="40"/>
      <c r="D19" s="47"/>
    </row>
    <row r="20" spans="2:4" ht="24.95" customHeight="1" x14ac:dyDescent="0.25">
      <c r="B20" s="53"/>
      <c r="C20" s="40"/>
      <c r="D20" s="47"/>
    </row>
    <row r="21" spans="2:4" ht="24.95" customHeight="1" x14ac:dyDescent="0.25">
      <c r="B21" s="53"/>
      <c r="C21" s="40"/>
      <c r="D21" s="47"/>
    </row>
    <row r="22" spans="2:4" ht="24.95" customHeight="1" x14ac:dyDescent="0.25">
      <c r="B22" s="53"/>
      <c r="C22" s="40"/>
      <c r="D22" s="47"/>
    </row>
    <row r="23" spans="2:4" ht="24.95" customHeight="1" x14ac:dyDescent="0.25">
      <c r="B23" s="53"/>
      <c r="C23" s="40"/>
      <c r="D23" s="47"/>
    </row>
    <row r="24" spans="2:4" ht="24.95" customHeight="1" x14ac:dyDescent="0.25">
      <c r="B24" s="53"/>
      <c r="C24" s="40"/>
      <c r="D24" s="47"/>
    </row>
    <row r="25" spans="2:4" ht="24.95" customHeight="1" x14ac:dyDescent="0.25">
      <c r="B25" s="53"/>
      <c r="C25" s="40"/>
      <c r="D25" s="47"/>
    </row>
    <row r="26" spans="2:4" ht="24.95" customHeight="1" x14ac:dyDescent="0.25">
      <c r="B26" s="53"/>
      <c r="C26" s="40"/>
      <c r="D26" s="47"/>
    </row>
    <row r="27" spans="2:4" ht="24.95" customHeight="1" x14ac:dyDescent="0.25">
      <c r="B27" s="53"/>
      <c r="C27" s="40"/>
      <c r="D27" s="47"/>
    </row>
  </sheetData>
  <sheetProtection algorithmName="SHA-512" hashValue="i1j/NDt2xIkjaKpJ4WJHI1mGoVND2wwYDb7E1yqahkTnteIEsHjIEZ3vInDfXqiHnQePAraCgk6EWymKyaWxsw==" saltValue="U+lbvh/XmLboninz4OWM0A==" spinCount="100000" sheet="1" objects="1" scenarios="1"/>
  <mergeCells count="2">
    <mergeCell ref="B3:D3"/>
    <mergeCell ref="B2:D2"/>
  </mergeCells>
  <dataValidations count="2">
    <dataValidation type="whole" allowBlank="1" showInputMessage="1" showErrorMessage="1" sqref="C6:C27" xr:uid="{855C0288-FC25-42FB-B027-D04E965551A9}">
      <formula1>0</formula1>
      <formula2>8</formula2>
    </dataValidation>
    <dataValidation type="custom" allowBlank="1" showInputMessage="1" showErrorMessage="1" errorTitle="Formato inválido" error="Ingrese un correo UdeC válido" sqref="B6:B27" xr:uid="{4919B526-D7B3-4C54-89A3-5D527872364B}">
      <formula1>ISNUMBER(SEARCH("*@UDEC.CL",UPPER(B6)))</formula1>
    </dataValidation>
  </dataValidations>
  <pageMargins left="0.7" right="0.7" top="0.75" bottom="0.75" header="0.3" footer="0.3"/>
  <pageSetup scale="70" orientation="portrait" horizontalDpi="300" verticalDpi="300"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06789-9067-40A7-9223-BF18ED54C6D8}">
  <sheetPr>
    <pageSetUpPr fitToPage="1"/>
  </sheetPr>
  <dimension ref="A1:L24"/>
  <sheetViews>
    <sheetView showGridLines="0" zoomScale="85" zoomScaleNormal="85" workbookViewId="0">
      <selection activeCell="B4" sqref="B4"/>
    </sheetView>
  </sheetViews>
  <sheetFormatPr baseColWidth="10" defaultColWidth="0" defaultRowHeight="15" zeroHeight="1" x14ac:dyDescent="0.25"/>
  <cols>
    <col min="1" max="1" width="3.7109375" style="8" customWidth="1"/>
    <col min="2" max="2" width="18.28515625" style="8" customWidth="1"/>
    <col min="3" max="4" width="22" style="8" customWidth="1"/>
    <col min="5" max="5" width="31.42578125" style="8" customWidth="1"/>
    <col min="6" max="6" width="25.140625" style="8" customWidth="1"/>
    <col min="7" max="7" width="23.42578125" style="8" customWidth="1"/>
    <col min="8" max="8" width="15" style="8" customWidth="1"/>
    <col min="9" max="9" width="22.42578125" style="8" customWidth="1"/>
    <col min="10" max="10" width="17.42578125" style="8" customWidth="1"/>
    <col min="11" max="11" width="35" style="8" customWidth="1"/>
    <col min="12" max="12" width="18.7109375" style="8" customWidth="1"/>
    <col min="13" max="16384" width="10.85546875" style="8" hidden="1"/>
  </cols>
  <sheetData>
    <row r="1" spans="2:12" x14ac:dyDescent="0.25"/>
    <row r="2" spans="2:12" ht="18" x14ac:dyDescent="0.25">
      <c r="B2" s="98" t="s">
        <v>154</v>
      </c>
      <c r="C2" s="98"/>
      <c r="D2" s="98"/>
      <c r="E2" s="98"/>
      <c r="F2" s="98"/>
      <c r="G2" s="98"/>
      <c r="H2" s="98"/>
      <c r="I2" s="98"/>
      <c r="J2" s="98"/>
      <c r="K2" s="98"/>
      <c r="L2" s="98"/>
    </row>
    <row r="3" spans="2:12" x14ac:dyDescent="0.25">
      <c r="B3" s="107" t="s">
        <v>155</v>
      </c>
      <c r="C3" s="107"/>
      <c r="D3" s="107"/>
      <c r="E3" s="107"/>
      <c r="F3" s="107"/>
      <c r="G3" s="107"/>
      <c r="H3" s="107"/>
      <c r="I3" s="107"/>
      <c r="J3" s="107"/>
      <c r="K3" s="107"/>
      <c r="L3" s="107"/>
    </row>
    <row r="4" spans="2:12" x14ac:dyDescent="0.25"/>
    <row r="5" spans="2:12" ht="46.7" customHeight="1" x14ac:dyDescent="0.25">
      <c r="B5" s="33" t="s">
        <v>142</v>
      </c>
      <c r="C5" s="33" t="s">
        <v>143</v>
      </c>
      <c r="D5" s="33" t="s">
        <v>144</v>
      </c>
      <c r="E5" s="33" t="s">
        <v>148</v>
      </c>
      <c r="F5" s="33" t="s">
        <v>156</v>
      </c>
      <c r="G5" s="33" t="s">
        <v>149</v>
      </c>
      <c r="H5" s="33" t="s">
        <v>157</v>
      </c>
      <c r="I5" s="33" t="s">
        <v>158</v>
      </c>
      <c r="J5" s="33" t="s">
        <v>159</v>
      </c>
      <c r="K5" s="33" t="s">
        <v>160</v>
      </c>
      <c r="L5" s="33" t="s">
        <v>137</v>
      </c>
    </row>
    <row r="6" spans="2:12" s="9" customFormat="1" ht="24.95" customHeight="1" x14ac:dyDescent="0.25">
      <c r="B6" s="40"/>
      <c r="C6" s="54"/>
      <c r="D6" s="44" t="str">
        <f t="shared" ref="D6:D24" si="0">IF(ISNUMBER(C6),
IF(11-(MOD((IFERROR(MID(C6,LEN(C6),1), 0)*2)
+(IFERROR(MID(C6,LEN(C6)-1,1), 0)*3)
+(IFERROR(MID(C6,LEN(C6)-2,1), 0)*4)
+(IFERROR(MID(C6,LEN(C6)-3,1), 0)*5)
+(IFERROR(MID(C6,LEN(C6)-4,1), 0)*6)
+(IFERROR(MID(C6,LEN(C6)-5,1), 0)*7)
+(IFERROR(MID(C6,LEN(C6)-6,1), 0)*2)
+(IFERROR(MID(C6,LEN(C6)-7,1), 0)*3),11))=10, "K",
 IF(11-(MOD((IFERROR(MID(C6,LEN(C6),1), 0)*2)
+(IFERROR(MID(C6,LEN(C6)-1,1), 0)*3)
+(IFERROR(MID(C6,LEN(C6)-2,1), 0)*4)
+(IFERROR(MID(C6,LEN(C6)-3,1), 0)*5)
+(IFERROR(MID(C6,LEN(C6)-4,1), 0)*6)
+(IFERROR(MID(C6,LEN(C6)-5,1), 0)*7)
+(IFERROR(MID(C6,LEN(C6)-6,1), 0)*2)
+(IFERROR(MID(C6,LEN(C6)-7,1), 0)*3),11))=11,
0, 11-(MOD((IFERROR(MID(C6,LEN(C6),1), 0)*2)
+(IFERROR(MID(C6,LEN(C6)-1,1), 0)*3)+(IFERROR(MID(C6,LEN(C6)-2,1), 0)*4)
+(IFERROR(MID(C6,LEN(C6)-3,1), 0)*5)+(IFERROR(MID(C6,LEN(C6)-4,1), 0)*6)
+(IFERROR(MID(C6,LEN(C6)-5,1), 0)*7)+(IFERROR(MID(C6,LEN(C6)-6,1), 0)*2)
+(IFERROR(MID(C6,LEN(C6)-7,1), 0)*3),11))))," ")</f>
        <v xml:space="preserve"> </v>
      </c>
      <c r="E6" s="54"/>
      <c r="F6" s="47"/>
      <c r="G6" s="54"/>
      <c r="H6" s="54"/>
      <c r="I6" s="54"/>
      <c r="J6" s="54"/>
      <c r="K6" s="55"/>
      <c r="L6" s="54"/>
    </row>
    <row r="7" spans="2:12" s="9" customFormat="1" ht="24.95" customHeight="1" x14ac:dyDescent="0.25">
      <c r="B7" s="40"/>
      <c r="C7" s="54"/>
      <c r="D7" s="44" t="str">
        <f t="shared" si="0"/>
        <v xml:space="preserve"> </v>
      </c>
      <c r="E7" s="54"/>
      <c r="F7" s="47"/>
      <c r="G7" s="54"/>
      <c r="H7" s="54"/>
      <c r="I7" s="54"/>
      <c r="J7" s="54"/>
      <c r="K7" s="55"/>
      <c r="L7" s="54"/>
    </row>
    <row r="8" spans="2:12" s="9" customFormat="1" ht="24.95" customHeight="1" x14ac:dyDescent="0.25">
      <c r="B8" s="40"/>
      <c r="C8" s="54"/>
      <c r="D8" s="44" t="str">
        <f t="shared" si="0"/>
        <v xml:space="preserve"> </v>
      </c>
      <c r="E8" s="54"/>
      <c r="F8" s="47"/>
      <c r="G8" s="54"/>
      <c r="H8" s="54"/>
      <c r="I8" s="54"/>
      <c r="J8" s="54"/>
      <c r="K8" s="55"/>
      <c r="L8" s="54"/>
    </row>
    <row r="9" spans="2:12" s="9" customFormat="1" ht="24.95" customHeight="1" x14ac:dyDescent="0.25">
      <c r="B9" s="40"/>
      <c r="C9" s="54"/>
      <c r="D9" s="44" t="str">
        <f t="shared" si="0"/>
        <v xml:space="preserve"> </v>
      </c>
      <c r="E9" s="54"/>
      <c r="F9" s="47"/>
      <c r="G9" s="54"/>
      <c r="H9" s="54"/>
      <c r="I9" s="54"/>
      <c r="J9" s="54"/>
      <c r="K9" s="55"/>
      <c r="L9" s="54"/>
    </row>
    <row r="10" spans="2:12" s="9" customFormat="1" ht="24.95" customHeight="1" x14ac:dyDescent="0.25">
      <c r="B10" s="40"/>
      <c r="C10" s="54"/>
      <c r="D10" s="44" t="str">
        <f t="shared" si="0"/>
        <v xml:space="preserve"> </v>
      </c>
      <c r="E10" s="54"/>
      <c r="F10" s="47"/>
      <c r="G10" s="54"/>
      <c r="H10" s="54"/>
      <c r="I10" s="54"/>
      <c r="J10" s="54"/>
      <c r="K10" s="55"/>
      <c r="L10" s="54"/>
    </row>
    <row r="11" spans="2:12" s="9" customFormat="1" ht="24.95" customHeight="1" x14ac:dyDescent="0.25">
      <c r="B11" s="40"/>
      <c r="C11" s="54"/>
      <c r="D11" s="44" t="str">
        <f t="shared" si="0"/>
        <v xml:space="preserve"> </v>
      </c>
      <c r="E11" s="54"/>
      <c r="F11" s="47"/>
      <c r="G11" s="54"/>
      <c r="H11" s="54"/>
      <c r="I11" s="54"/>
      <c r="J11" s="54"/>
      <c r="K11" s="55"/>
      <c r="L11" s="54"/>
    </row>
    <row r="12" spans="2:12" s="9" customFormat="1" ht="24.95" customHeight="1" x14ac:dyDescent="0.25">
      <c r="B12" s="54"/>
      <c r="C12" s="54"/>
      <c r="D12" s="44" t="str">
        <f t="shared" si="0"/>
        <v xml:space="preserve"> </v>
      </c>
      <c r="E12" s="54"/>
      <c r="F12" s="47"/>
      <c r="G12" s="54"/>
      <c r="H12" s="54"/>
      <c r="I12" s="54"/>
      <c r="J12" s="54"/>
      <c r="K12" s="84"/>
      <c r="L12" s="54"/>
    </row>
    <row r="13" spans="2:12" s="9" customFormat="1" ht="24.95" customHeight="1" x14ac:dyDescent="0.25">
      <c r="B13" s="54"/>
      <c r="C13" s="54"/>
      <c r="D13" s="44" t="str">
        <f t="shared" si="0"/>
        <v xml:space="preserve"> </v>
      </c>
      <c r="E13" s="54"/>
      <c r="F13" s="47"/>
      <c r="G13" s="54"/>
      <c r="H13" s="54"/>
      <c r="I13" s="54"/>
      <c r="J13" s="54"/>
      <c r="K13" s="84"/>
      <c r="L13" s="54"/>
    </row>
    <row r="14" spans="2:12" s="9" customFormat="1" ht="24.95" customHeight="1" x14ac:dyDescent="0.25">
      <c r="B14" s="54"/>
      <c r="C14" s="54"/>
      <c r="D14" s="44" t="str">
        <f t="shared" si="0"/>
        <v xml:space="preserve"> </v>
      </c>
      <c r="E14" s="54"/>
      <c r="F14" s="47"/>
      <c r="G14" s="54"/>
      <c r="H14" s="54"/>
      <c r="I14" s="54"/>
      <c r="J14" s="54"/>
      <c r="K14" s="84"/>
      <c r="L14" s="54"/>
    </row>
    <row r="15" spans="2:12" s="9" customFormat="1" ht="24.95" customHeight="1" x14ac:dyDescent="0.25">
      <c r="B15" s="54"/>
      <c r="C15" s="54"/>
      <c r="D15" s="44" t="str">
        <f t="shared" si="0"/>
        <v xml:space="preserve"> </v>
      </c>
      <c r="E15" s="54"/>
      <c r="F15" s="47"/>
      <c r="G15" s="54"/>
      <c r="H15" s="54"/>
      <c r="I15" s="54"/>
      <c r="J15" s="54"/>
      <c r="K15" s="84"/>
      <c r="L15" s="54"/>
    </row>
    <row r="16" spans="2:12" s="9" customFormat="1" ht="24.95" customHeight="1" x14ac:dyDescent="0.25">
      <c r="B16" s="40"/>
      <c r="C16" s="54"/>
      <c r="D16" s="44" t="str">
        <f t="shared" si="0"/>
        <v xml:space="preserve"> </v>
      </c>
      <c r="E16" s="40"/>
      <c r="F16" s="51"/>
      <c r="G16" s="17"/>
      <c r="H16" s="17"/>
      <c r="I16" s="17"/>
      <c r="J16" s="17"/>
      <c r="K16" s="55"/>
      <c r="L16" s="17"/>
    </row>
    <row r="17" spans="2:12" s="9" customFormat="1" ht="24.95" customHeight="1" x14ac:dyDescent="0.25">
      <c r="B17" s="40"/>
      <c r="C17" s="54"/>
      <c r="D17" s="44" t="str">
        <f t="shared" si="0"/>
        <v xml:space="preserve"> </v>
      </c>
      <c r="E17" s="54"/>
      <c r="F17" s="47"/>
      <c r="G17" s="54"/>
      <c r="H17" s="54"/>
      <c r="I17" s="54"/>
      <c r="J17" s="54"/>
      <c r="K17" s="55"/>
      <c r="L17" s="54"/>
    </row>
    <row r="18" spans="2:12" ht="24.95" customHeight="1" x14ac:dyDescent="0.25">
      <c r="B18" s="40"/>
      <c r="C18" s="54"/>
      <c r="D18" s="44" t="str">
        <f t="shared" si="0"/>
        <v xml:space="preserve"> </v>
      </c>
      <c r="E18" s="54"/>
      <c r="F18" s="47"/>
      <c r="G18" s="54"/>
      <c r="H18" s="54"/>
      <c r="I18" s="54"/>
      <c r="J18" s="54"/>
      <c r="K18" s="55"/>
      <c r="L18" s="54"/>
    </row>
    <row r="19" spans="2:12" ht="24.95" customHeight="1" x14ac:dyDescent="0.25">
      <c r="B19" s="40"/>
      <c r="C19" s="54"/>
      <c r="D19" s="44" t="str">
        <f t="shared" si="0"/>
        <v xml:space="preserve"> </v>
      </c>
      <c r="E19" s="54"/>
      <c r="F19" s="47"/>
      <c r="G19" s="54"/>
      <c r="H19" s="54"/>
      <c r="I19" s="54"/>
      <c r="J19" s="54"/>
      <c r="K19" s="55"/>
      <c r="L19" s="54"/>
    </row>
    <row r="20" spans="2:12" ht="24.95" customHeight="1" x14ac:dyDescent="0.25">
      <c r="B20" s="40"/>
      <c r="C20" s="54"/>
      <c r="D20" s="44" t="str">
        <f t="shared" si="0"/>
        <v xml:space="preserve"> </v>
      </c>
      <c r="E20" s="54"/>
      <c r="F20" s="47"/>
      <c r="G20" s="54"/>
      <c r="H20" s="54"/>
      <c r="I20" s="54"/>
      <c r="J20" s="54"/>
      <c r="K20" s="55"/>
      <c r="L20" s="54"/>
    </row>
    <row r="21" spans="2:12" ht="24.95" customHeight="1" x14ac:dyDescent="0.25">
      <c r="B21" s="40"/>
      <c r="C21" s="54"/>
      <c r="D21" s="44" t="str">
        <f t="shared" si="0"/>
        <v xml:space="preserve"> </v>
      </c>
      <c r="E21" s="54"/>
      <c r="F21" s="47"/>
      <c r="G21" s="54"/>
      <c r="H21" s="54"/>
      <c r="I21" s="54"/>
      <c r="J21" s="54"/>
      <c r="K21" s="55"/>
      <c r="L21" s="54"/>
    </row>
    <row r="22" spans="2:12" ht="24.95" customHeight="1" x14ac:dyDescent="0.25">
      <c r="B22" s="40"/>
      <c r="C22" s="54"/>
      <c r="D22" s="44" t="str">
        <f t="shared" si="0"/>
        <v xml:space="preserve"> </v>
      </c>
      <c r="E22" s="54"/>
      <c r="F22" s="47"/>
      <c r="G22" s="54"/>
      <c r="H22" s="54"/>
      <c r="I22" s="54"/>
      <c r="J22" s="54"/>
      <c r="K22" s="55"/>
      <c r="L22" s="54"/>
    </row>
    <row r="23" spans="2:12" ht="24.95" customHeight="1" x14ac:dyDescent="0.25">
      <c r="B23" s="40"/>
      <c r="C23" s="54"/>
      <c r="D23" s="44" t="str">
        <f t="shared" si="0"/>
        <v xml:space="preserve"> </v>
      </c>
      <c r="E23" s="40"/>
      <c r="F23" s="51"/>
      <c r="G23" s="17"/>
      <c r="H23" s="17"/>
      <c r="I23" s="17"/>
      <c r="J23" s="17"/>
      <c r="K23" s="55"/>
      <c r="L23" s="17"/>
    </row>
    <row r="24" spans="2:12" ht="24.95" customHeight="1" x14ac:dyDescent="0.25">
      <c r="B24" s="40"/>
      <c r="C24" s="54"/>
      <c r="D24" s="44" t="str">
        <f t="shared" si="0"/>
        <v xml:space="preserve"> </v>
      </c>
      <c r="E24" s="40"/>
      <c r="F24" s="51"/>
      <c r="G24" s="17"/>
      <c r="H24" s="17"/>
      <c r="I24" s="17"/>
      <c r="J24" s="17"/>
      <c r="K24" s="55"/>
      <c r="L24" s="17"/>
    </row>
  </sheetData>
  <sheetProtection algorithmName="SHA-512" hashValue="jHGqbXxYy4U8vi09RcPlqTfDFZ1aYOQvhmjLLvXufJgFA9D5+OXUWY9JAjZKU7agXZJOxX+I19o22jKCjINY7A==" saltValue="zX1SfWHZfETjwyFWDh2qsQ==" spinCount="100000" sheet="1" objects="1" scenarios="1" selectLockedCells="1"/>
  <mergeCells count="2">
    <mergeCell ref="B2:L2"/>
    <mergeCell ref="B3:L3"/>
  </mergeCells>
  <conditionalFormatting sqref="D6">
    <cfRule type="expression" dxfId="214" priority="2">
      <formula>$B$6&lt;&gt; "Rut"</formula>
    </cfRule>
  </conditionalFormatting>
  <conditionalFormatting sqref="D7:D24">
    <cfRule type="expression" dxfId="213" priority="1">
      <formula>$B$6&lt;&gt; "Rut"</formula>
    </cfRule>
  </conditionalFormatting>
  <dataValidations count="6">
    <dataValidation type="list" allowBlank="1" showInputMessage="1" showErrorMessage="1" sqref="I6 I17" xr:uid="{3D22E1E3-9E48-4236-9FBF-340E9FC6EF2B}">
      <formula1>"Doctorado,Magíster,Especialidad Médica,Licenciatura"</formula1>
    </dataValidation>
    <dataValidation type="custom" allowBlank="1" showInputMessage="1" showErrorMessage="1" sqref="K7:K24" xr:uid="{5D0C0DC5-80C9-4CA9-AC03-AA216CF9EABA}">
      <formula1>ISNUMBER(SEARCH("*@*.?*",K7))</formula1>
    </dataValidation>
    <dataValidation type="custom" allowBlank="1" showInputMessage="1" showErrorMessage="1" errorTitle="Error" error="Ingrese un correo válido" sqref="K6" xr:uid="{3BDEBCF2-97BB-4927-B620-F8DDB8EDE113}">
      <formula1>ISNUMBER(SEARCH("*@*.?*",K6))</formula1>
    </dataValidation>
    <dataValidation type="list" operator="greaterThan" allowBlank="1" showInputMessage="1" showErrorMessage="1" sqref="B7:B24" xr:uid="{D347B264-DE1B-4006-950B-7C93AFD5107A}">
      <formula1>"Rut,Pasaporte,DNI"</formula1>
    </dataValidation>
    <dataValidation operator="greaterThan" allowBlank="1" showInputMessage="1" showErrorMessage="1" sqref="C6:C24" xr:uid="{CD47A049-647F-4EB4-A25F-856EFF439D5E}"/>
    <dataValidation type="list" operator="greaterThan" allowBlank="1" showInputMessage="1" showErrorMessage="1" promptTitle="Para seleccionar identificador:" prompt="1.Debe seleccionar la celda y luego, en la esquina superior derecha, debe hacer click en la punta de flecha; _x000a_2. Seleccione sólo uno de los tipos de identificador que se despliegan." sqref="B6" xr:uid="{3D4AB50B-B4D7-498F-93B1-0998ABCB8D5D}">
      <formula1>"Rut,Pasaporte,DNI"</formula1>
    </dataValidation>
  </dataValidations>
  <pageMargins left="0.7" right="0.7" top="0.75" bottom="0.75" header="0.3" footer="0.3"/>
  <pageSetup scale="49" fitToHeight="0" orientation="landscape"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14B30444-F842-4FD2-BD1D-68B0B5BB2AB8}">
          <x14:formula1>
            <xm:f>PARÁMETROS_VRIM!$E$65:$E$261</xm:f>
          </x14:formula1>
          <xm:sqref>E6 E17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F26DA-21E8-4B8F-AB58-AA31CBB0F628}">
  <sheetPr>
    <pageSetUpPr fitToPage="1"/>
  </sheetPr>
  <dimension ref="A1:XFC31"/>
  <sheetViews>
    <sheetView showGridLines="0" topLeftCell="A2" zoomScale="70" zoomScaleNormal="70" workbookViewId="0">
      <selection activeCell="E7" sqref="E7"/>
    </sheetView>
  </sheetViews>
  <sheetFormatPr baseColWidth="10" defaultColWidth="0" defaultRowHeight="15" zeroHeight="1" x14ac:dyDescent="0.25"/>
  <cols>
    <col min="1" max="1" width="3.7109375" style="8" customWidth="1"/>
    <col min="2" max="2" width="18.28515625" style="8" customWidth="1"/>
    <col min="3" max="3" width="16" style="8" customWidth="1"/>
    <col min="4" max="4" width="15.42578125" style="8" customWidth="1"/>
    <col min="5" max="5" width="25.140625" style="8" customWidth="1"/>
    <col min="6" max="6" width="20.42578125" style="8" customWidth="1"/>
    <col min="7" max="7" width="20.28515625" style="8" customWidth="1"/>
    <col min="8" max="8" width="22.5703125" style="8" customWidth="1"/>
    <col min="9" max="9" width="23" style="8" customWidth="1"/>
    <col min="10" max="10" width="22.28515625" style="8" customWidth="1"/>
    <col min="11" max="16382" width="10.85546875" style="8" hidden="1"/>
    <col min="16383" max="16383" width="9" style="8" hidden="1" customWidth="1"/>
    <col min="16384" max="16384" width="14" style="8" hidden="1" customWidth="1"/>
  </cols>
  <sheetData>
    <row r="1" spans="2:10" x14ac:dyDescent="0.25"/>
    <row r="2" spans="2:10" ht="18" x14ac:dyDescent="0.25">
      <c r="B2" s="98" t="s">
        <v>161</v>
      </c>
      <c r="C2" s="98"/>
      <c r="D2" s="98"/>
      <c r="E2" s="98"/>
      <c r="F2" s="98"/>
      <c r="G2" s="98"/>
      <c r="H2" s="98"/>
      <c r="I2" s="98"/>
    </row>
    <row r="3" spans="2:10" x14ac:dyDescent="0.25">
      <c r="B3" s="107" t="s">
        <v>162</v>
      </c>
      <c r="C3" s="107"/>
      <c r="D3" s="107"/>
      <c r="E3" s="107"/>
      <c r="F3" s="107"/>
      <c r="G3" s="107"/>
      <c r="H3" s="107"/>
      <c r="I3" s="107"/>
    </row>
    <row r="4" spans="2:10" x14ac:dyDescent="0.25">
      <c r="B4" s="107" t="s">
        <v>163</v>
      </c>
      <c r="C4" s="107"/>
      <c r="D4" s="107"/>
      <c r="E4" s="107"/>
      <c r="F4" s="107"/>
      <c r="G4" s="107"/>
      <c r="H4" s="107"/>
      <c r="I4" s="107"/>
    </row>
    <row r="5" spans="2:10" x14ac:dyDescent="0.25"/>
    <row r="6" spans="2:10" ht="49.5" customHeight="1" x14ac:dyDescent="0.25">
      <c r="B6" s="33" t="s">
        <v>142</v>
      </c>
      <c r="C6" s="33" t="s">
        <v>143</v>
      </c>
      <c r="D6" s="33" t="s">
        <v>144</v>
      </c>
      <c r="E6" s="33" t="s">
        <v>145</v>
      </c>
      <c r="F6" s="33" t="s">
        <v>164</v>
      </c>
      <c r="G6" s="33" t="s">
        <v>165</v>
      </c>
      <c r="H6" s="33" t="s">
        <v>148</v>
      </c>
      <c r="I6" s="33" t="s">
        <v>160</v>
      </c>
      <c r="J6" s="33" t="s">
        <v>137</v>
      </c>
    </row>
    <row r="7" spans="2:10" ht="33" customHeight="1" x14ac:dyDescent="0.25">
      <c r="B7" s="54"/>
      <c r="C7" s="54"/>
      <c r="D7" s="44" t="str">
        <f t="shared" ref="D7:D24" si="0">IF(ISNUMBER(C7),
IF(11-(MOD((IFERROR(MID(C7,LEN(C7),1), 0)*2)
+(IFERROR(MID(C7,LEN(C7)-1,1), 0)*3)
+(IFERROR(MID(C7,LEN(C7)-2,1), 0)*4)
+(IFERROR(MID(C7,LEN(C7)-3,1), 0)*5)
+(IFERROR(MID(C7,LEN(C7)-4,1), 0)*6)
+(IFERROR(MID(C7,LEN(C7)-5,1), 0)*7)
+(IFERROR(MID(C7,LEN(C7)-6,1), 0)*2)
+(IFERROR(MID(C7,LEN(C7)-7,1), 0)*3),11))=10, "K",
 IF(11-(MOD((IFERROR(MID(C7,LEN(C7),1), 0)*2)
+(IFERROR(MID(C7,LEN(C7)-1,1), 0)*3)
+(IFERROR(MID(C7,LEN(C7)-2,1), 0)*4)
+(IFERROR(MID(C7,LEN(C7)-3,1), 0)*5)
+(IFERROR(MID(C7,LEN(C7)-4,1), 0)*6)
+(IFERROR(MID(C7,LEN(C7)-5,1), 0)*7)
+(IFERROR(MID(C7,LEN(C7)-6,1), 0)*2)
+(IFERROR(MID(C7,LEN(C7)-7,1), 0)*3),11))=11,
0, 11-(MOD((IFERROR(MID(C7,LEN(C7),1), 0)*2)
+(IFERROR(MID(C7,LEN(C7)-1,1), 0)*3)+(IFERROR(MID(C7,LEN(C7)-2,1), 0)*4)
+(IFERROR(MID(C7,LEN(C7)-3,1), 0)*5)+(IFERROR(MID(C7,LEN(C7)-4,1), 0)*6)
+(IFERROR(MID(C7,LEN(C7)-5,1), 0)*7)+(IFERROR(MID(C7,LEN(C7)-6,1), 0)*2)
+(IFERROR(MID(C7,LEN(C7)-7,1), 0)*3),11))))," ")</f>
        <v xml:space="preserve"> </v>
      </c>
      <c r="E7" s="54"/>
      <c r="F7" s="54"/>
      <c r="G7" s="54"/>
      <c r="H7" s="54"/>
      <c r="I7" s="55"/>
      <c r="J7" s="54"/>
    </row>
    <row r="8" spans="2:10" ht="33" customHeight="1" x14ac:dyDescent="0.25">
      <c r="B8" s="54"/>
      <c r="C8" s="54"/>
      <c r="D8" s="44" t="str">
        <f t="shared" si="0"/>
        <v xml:space="preserve"> </v>
      </c>
      <c r="E8" s="54"/>
      <c r="F8" s="54"/>
      <c r="G8" s="54"/>
      <c r="H8" s="54"/>
      <c r="I8" s="55"/>
      <c r="J8" s="54"/>
    </row>
    <row r="9" spans="2:10" ht="33" customHeight="1" x14ac:dyDescent="0.25">
      <c r="B9" s="54"/>
      <c r="C9" s="48"/>
      <c r="D9" s="44" t="str">
        <f t="shared" si="0"/>
        <v xml:space="preserve"> </v>
      </c>
      <c r="E9" s="48"/>
      <c r="F9" s="48"/>
      <c r="G9" s="48"/>
      <c r="H9" s="48"/>
      <c r="I9" s="55"/>
      <c r="J9" s="48"/>
    </row>
    <row r="10" spans="2:10" ht="33" customHeight="1" x14ac:dyDescent="0.25">
      <c r="B10" s="54"/>
      <c r="C10" s="48"/>
      <c r="D10" s="44" t="str">
        <f t="shared" si="0"/>
        <v xml:space="preserve"> </v>
      </c>
      <c r="E10" s="48"/>
      <c r="F10" s="48"/>
      <c r="G10" s="48"/>
      <c r="H10" s="48"/>
      <c r="I10" s="84"/>
      <c r="J10" s="48"/>
    </row>
    <row r="11" spans="2:10" ht="33" customHeight="1" x14ac:dyDescent="0.25">
      <c r="B11" s="54"/>
      <c r="C11" s="48"/>
      <c r="D11" s="44" t="str">
        <f t="shared" si="0"/>
        <v xml:space="preserve"> </v>
      </c>
      <c r="E11" s="48"/>
      <c r="F11" s="48"/>
      <c r="G11" s="48"/>
      <c r="H11" s="48"/>
      <c r="I11" s="84"/>
      <c r="J11" s="48"/>
    </row>
    <row r="12" spans="2:10" ht="33" customHeight="1" x14ac:dyDescent="0.25">
      <c r="B12" s="54"/>
      <c r="C12" s="48"/>
      <c r="D12" s="44" t="str">
        <f t="shared" si="0"/>
        <v xml:space="preserve"> </v>
      </c>
      <c r="E12" s="48"/>
      <c r="F12" s="48"/>
      <c r="G12" s="48"/>
      <c r="H12" s="48"/>
      <c r="I12" s="84"/>
      <c r="J12" s="48"/>
    </row>
    <row r="13" spans="2:10" ht="33" customHeight="1" x14ac:dyDescent="0.25">
      <c r="B13" s="54"/>
      <c r="C13" s="48"/>
      <c r="D13" s="44" t="str">
        <f t="shared" si="0"/>
        <v xml:space="preserve"> </v>
      </c>
      <c r="E13" s="48"/>
      <c r="F13" s="48"/>
      <c r="G13" s="48"/>
      <c r="H13" s="48"/>
      <c r="I13" s="84"/>
      <c r="J13" s="48"/>
    </row>
    <row r="14" spans="2:10" ht="33" customHeight="1" x14ac:dyDescent="0.25">
      <c r="B14" s="54"/>
      <c r="C14" s="48"/>
      <c r="D14" s="44" t="str">
        <f t="shared" si="0"/>
        <v xml:space="preserve"> </v>
      </c>
      <c r="E14" s="48"/>
      <c r="F14" s="48"/>
      <c r="G14" s="48"/>
      <c r="H14" s="48"/>
      <c r="I14" s="84"/>
      <c r="J14" s="48"/>
    </row>
    <row r="15" spans="2:10" ht="33" customHeight="1" x14ac:dyDescent="0.25">
      <c r="B15" s="54"/>
      <c r="C15" s="54"/>
      <c r="D15" s="44" t="str">
        <f t="shared" si="0"/>
        <v xml:space="preserve"> </v>
      </c>
      <c r="E15" s="54"/>
      <c r="F15" s="54"/>
      <c r="G15" s="54"/>
      <c r="H15" s="54"/>
      <c r="I15" s="55"/>
      <c r="J15" s="54"/>
    </row>
    <row r="16" spans="2:10" ht="33" customHeight="1" x14ac:dyDescent="0.25">
      <c r="B16" s="54"/>
      <c r="C16" s="54"/>
      <c r="D16" s="44" t="str">
        <f t="shared" si="0"/>
        <v xml:space="preserve"> </v>
      </c>
      <c r="E16" s="54"/>
      <c r="F16" s="54"/>
      <c r="G16" s="54"/>
      <c r="H16" s="54"/>
      <c r="I16" s="55"/>
      <c r="J16" s="54"/>
    </row>
    <row r="17" spans="2:10" ht="33" customHeight="1" x14ac:dyDescent="0.25">
      <c r="B17" s="54"/>
      <c r="C17" s="48"/>
      <c r="D17" s="44" t="str">
        <f t="shared" si="0"/>
        <v xml:space="preserve"> </v>
      </c>
      <c r="E17" s="48"/>
      <c r="F17" s="48"/>
      <c r="G17" s="48"/>
      <c r="H17" s="48"/>
      <c r="I17" s="55"/>
      <c r="J17" s="48"/>
    </row>
    <row r="18" spans="2:10" ht="33" customHeight="1" x14ac:dyDescent="0.25">
      <c r="B18" s="54"/>
      <c r="C18" s="54"/>
      <c r="D18" s="44" t="str">
        <f t="shared" si="0"/>
        <v xml:space="preserve"> </v>
      </c>
      <c r="E18" s="54"/>
      <c r="F18" s="54"/>
      <c r="G18" s="54"/>
      <c r="H18" s="54"/>
      <c r="I18" s="55"/>
      <c r="J18" s="54"/>
    </row>
    <row r="19" spans="2:10" ht="33" customHeight="1" x14ac:dyDescent="0.25">
      <c r="B19" s="54"/>
      <c r="C19" s="54"/>
      <c r="D19" s="44" t="str">
        <f t="shared" si="0"/>
        <v xml:space="preserve"> </v>
      </c>
      <c r="E19" s="54"/>
      <c r="F19" s="54"/>
      <c r="G19" s="54"/>
      <c r="H19" s="54"/>
      <c r="I19" s="55"/>
      <c r="J19" s="54"/>
    </row>
    <row r="20" spans="2:10" ht="33" customHeight="1" x14ac:dyDescent="0.25">
      <c r="B20" s="54"/>
      <c r="C20" s="48"/>
      <c r="D20" s="44" t="str">
        <f t="shared" si="0"/>
        <v xml:space="preserve"> </v>
      </c>
      <c r="E20" s="48"/>
      <c r="F20" s="48"/>
      <c r="G20" s="48"/>
      <c r="H20" s="48"/>
      <c r="I20" s="55"/>
      <c r="J20" s="48"/>
    </row>
    <row r="21" spans="2:10" ht="33" customHeight="1" x14ac:dyDescent="0.25">
      <c r="B21" s="54"/>
      <c r="C21" s="54"/>
      <c r="D21" s="44" t="str">
        <f t="shared" si="0"/>
        <v xml:space="preserve"> </v>
      </c>
      <c r="E21" s="54"/>
      <c r="F21" s="54"/>
      <c r="G21" s="54"/>
      <c r="H21" s="54"/>
      <c r="I21" s="55"/>
      <c r="J21" s="54"/>
    </row>
    <row r="22" spans="2:10" ht="33" customHeight="1" x14ac:dyDescent="0.25">
      <c r="B22" s="54"/>
      <c r="C22" s="54"/>
      <c r="D22" s="44" t="str">
        <f t="shared" si="0"/>
        <v xml:space="preserve"> </v>
      </c>
      <c r="E22" s="54"/>
      <c r="F22" s="54"/>
      <c r="G22" s="54"/>
      <c r="H22" s="54"/>
      <c r="I22" s="55"/>
      <c r="J22" s="54"/>
    </row>
    <row r="23" spans="2:10" ht="33" customHeight="1" x14ac:dyDescent="0.25">
      <c r="B23" s="54"/>
      <c r="C23" s="48"/>
      <c r="D23" s="44" t="str">
        <f t="shared" si="0"/>
        <v xml:space="preserve"> </v>
      </c>
      <c r="E23" s="48"/>
      <c r="F23" s="48"/>
      <c r="G23" s="48"/>
      <c r="H23" s="48"/>
      <c r="I23" s="55"/>
      <c r="J23" s="48"/>
    </row>
    <row r="24" spans="2:10" ht="33" customHeight="1" x14ac:dyDescent="0.25">
      <c r="B24" s="54"/>
      <c r="C24" s="48"/>
      <c r="D24" s="44" t="str">
        <f t="shared" si="0"/>
        <v xml:space="preserve"> </v>
      </c>
      <c r="E24" s="48"/>
      <c r="F24" s="48"/>
      <c r="G24" s="48"/>
      <c r="H24" s="48"/>
      <c r="I24" s="55"/>
      <c r="J24" s="48"/>
    </row>
    <row r="25" spans="2:10" ht="33" hidden="1" customHeight="1" x14ac:dyDescent="0.25">
      <c r="B25" s="54"/>
      <c r="C25" s="40"/>
      <c r="D25" s="54"/>
      <c r="E25" s="54"/>
      <c r="F25" s="54"/>
      <c r="G25" s="54"/>
      <c r="H25" s="54"/>
      <c r="I25" s="55"/>
      <c r="J25" s="54"/>
    </row>
    <row r="26" spans="2:10" hidden="1" x14ac:dyDescent="0.25">
      <c r="B26" s="54"/>
      <c r="C26" s="40"/>
      <c r="D26" s="54"/>
      <c r="E26" s="54"/>
      <c r="F26" s="54"/>
      <c r="G26" s="54"/>
      <c r="H26" s="54"/>
      <c r="I26" s="55"/>
      <c r="J26" s="54"/>
    </row>
    <row r="27" spans="2:10" hidden="1" x14ac:dyDescent="0.25">
      <c r="B27" s="48"/>
      <c r="C27" s="40"/>
      <c r="D27" s="48"/>
      <c r="E27" s="48"/>
      <c r="F27" s="48"/>
      <c r="G27" s="48"/>
      <c r="H27" s="48"/>
      <c r="I27" s="55"/>
      <c r="J27" s="48"/>
    </row>
    <row r="28" spans="2:10" hidden="1" x14ac:dyDescent="0.25">
      <c r="B28" s="54"/>
      <c r="C28" s="40"/>
      <c r="D28" s="54"/>
      <c r="E28" s="54"/>
      <c r="F28" s="54"/>
      <c r="G28" s="54"/>
      <c r="H28" s="54"/>
      <c r="I28" s="55"/>
      <c r="J28" s="54"/>
    </row>
    <row r="29" spans="2:10" hidden="1" x14ac:dyDescent="0.25">
      <c r="B29" s="54"/>
      <c r="C29" s="40"/>
      <c r="D29" s="54"/>
      <c r="E29" s="54"/>
      <c r="F29" s="54"/>
      <c r="G29" s="54"/>
      <c r="H29" s="54"/>
      <c r="I29" s="55"/>
      <c r="J29" s="54"/>
    </row>
    <row r="30" spans="2:10" hidden="1" x14ac:dyDescent="0.25">
      <c r="B30" s="48"/>
      <c r="C30" s="40"/>
      <c r="D30" s="48"/>
      <c r="E30" s="48"/>
      <c r="F30" s="48"/>
      <c r="G30" s="48"/>
      <c r="H30" s="48"/>
      <c r="I30" s="55"/>
      <c r="J30" s="48"/>
    </row>
    <row r="31" spans="2:10" hidden="1" x14ac:dyDescent="0.25">
      <c r="B31" s="48"/>
      <c r="C31" s="40"/>
      <c r="D31" s="48"/>
      <c r="E31" s="48"/>
      <c r="F31" s="48"/>
      <c r="G31" s="48"/>
      <c r="H31" s="48"/>
      <c r="I31" s="55"/>
      <c r="J31" s="48"/>
    </row>
  </sheetData>
  <sheetProtection algorithmName="SHA-512" hashValue="r0Qtrf5xU4PpasT/fp95yKNQLiRQHdGdJ6XKOm/yebczn8rff3MJLcjmolWNSggHfd7NmbvDzMWSyPaAKBaPfw==" saltValue="ysGyIAq9zte+VxgyrTnYTA==" spinCount="100000" sheet="1" objects="1" scenarios="1" selectLockedCells="1"/>
  <mergeCells count="3">
    <mergeCell ref="B2:I2"/>
    <mergeCell ref="B3:I3"/>
    <mergeCell ref="B4:I4"/>
  </mergeCells>
  <conditionalFormatting sqref="D7">
    <cfRule type="expression" dxfId="199" priority="2">
      <formula>$B$7&lt;&gt;"Rut"</formula>
    </cfRule>
  </conditionalFormatting>
  <conditionalFormatting sqref="D8:D24">
    <cfRule type="expression" dxfId="198" priority="1">
      <formula>$B$7&lt;&gt;"Rut"</formula>
    </cfRule>
  </conditionalFormatting>
  <dataValidations count="5">
    <dataValidation type="custom" allowBlank="1" showInputMessage="1" showErrorMessage="1" sqref="I7:I31" xr:uid="{164D7330-38C7-46A3-99A0-A248BA5DFACB}">
      <formula1>ISNUMBER(SEARCH("*@*.?*",I7))</formula1>
    </dataValidation>
    <dataValidation type="whole" operator="greaterThan" allowBlank="1" showInputMessage="1" showErrorMessage="1" sqref="B25:B31" xr:uid="{2F679B17-A8BD-4387-9452-1B15F5B40910}">
      <formula1>0</formula1>
    </dataValidation>
    <dataValidation operator="greaterThan" allowBlank="1" showInputMessage="1" showErrorMessage="1" sqref="C7:C24" xr:uid="{DA2BABF4-6E44-4F4D-8B36-C9EEDBC1983B}"/>
    <dataValidation type="list" operator="greaterThan" allowBlank="1" showInputMessage="1" showErrorMessage="1" sqref="B8:B24" xr:uid="{D878A589-650D-4727-9694-1683A5813467}">
      <formula1>"Rut,Pasaporte,DNI"</formula1>
    </dataValidation>
    <dataValidation type="list" operator="greaterThan" allowBlank="1" showInputMessage="1" showErrorMessage="1" promptTitle="Para seleccionar identificador:" prompt="1.Debe seleccionar la celda y luego, en la esquina superior derecha, debe hacer click en la punta de flecha; _x000a_2. Seleccione sólo uno de los tipos de identificador que se despliegan." sqref="B7" xr:uid="{1822574F-0CA4-4EF1-9197-5F6572BC3885}">
      <formula1>"Rut,Pasaporte,DNI"</formula1>
    </dataValidation>
  </dataValidations>
  <pageMargins left="0.7" right="0.7" top="0.75" bottom="0.75" header="0.3" footer="0.3"/>
  <pageSetup scale="47" fitToHeight="0"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4CE8058E-9A45-46E4-AEB9-2F2B7A596ACD}">
          <x14:formula1>
            <xm:f>PARÁMETROS_VRIM!$E$65:$E$261</xm:f>
          </x14:formula1>
          <xm:sqref>H7 H18 H25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B1D78-5552-4DCD-BBE8-DB64A28C9853}">
  <sheetPr>
    <pageSetUpPr fitToPage="1"/>
  </sheetPr>
  <dimension ref="B1:AA38"/>
  <sheetViews>
    <sheetView showGridLines="0" zoomScaleNormal="100" workbookViewId="0">
      <selection activeCell="A3" sqref="A3"/>
    </sheetView>
  </sheetViews>
  <sheetFormatPr baseColWidth="10" defaultColWidth="0" defaultRowHeight="15" zeroHeight="1" x14ac:dyDescent="0.25"/>
  <cols>
    <col min="1" max="1" width="3.7109375" style="8" customWidth="1"/>
    <col min="2" max="2" width="46.28515625" style="8" customWidth="1"/>
    <col min="3" max="26" width="5.7109375" style="8" customWidth="1"/>
    <col min="27" max="27" width="6.28515625" style="8" customWidth="1"/>
    <col min="28" max="28" width="0" style="8" hidden="1" customWidth="1"/>
    <col min="29" max="16384" width="0" style="8" hidden="1"/>
  </cols>
  <sheetData>
    <row r="1" spans="2:27" x14ac:dyDescent="0.25"/>
    <row r="2" spans="2:27" ht="18" x14ac:dyDescent="0.25">
      <c r="B2" s="98" t="s">
        <v>161</v>
      </c>
      <c r="C2" s="98"/>
      <c r="D2" s="98"/>
      <c r="E2" s="98"/>
      <c r="F2" s="98"/>
      <c r="G2" s="98"/>
      <c r="H2" s="98"/>
      <c r="I2" s="98"/>
      <c r="J2" s="98"/>
      <c r="K2" s="98"/>
      <c r="L2" s="98"/>
      <c r="M2" s="98"/>
      <c r="N2" s="98"/>
      <c r="O2" s="98"/>
      <c r="P2" s="98"/>
      <c r="Q2" s="98"/>
      <c r="R2" s="98"/>
      <c r="S2" s="98"/>
      <c r="T2" s="98"/>
      <c r="U2" s="98"/>
      <c r="V2" s="98"/>
      <c r="W2" s="98"/>
      <c r="X2" s="98"/>
      <c r="Y2" s="98"/>
      <c r="Z2" s="98"/>
      <c r="AA2" s="98"/>
    </row>
    <row r="3" spans="2:27" ht="38.25" customHeight="1" x14ac:dyDescent="0.25">
      <c r="B3" s="108" t="s">
        <v>166</v>
      </c>
      <c r="C3" s="108"/>
      <c r="D3" s="108"/>
      <c r="E3" s="108"/>
      <c r="F3" s="108"/>
      <c r="G3" s="108"/>
      <c r="H3" s="108"/>
      <c r="I3" s="108"/>
      <c r="J3" s="108"/>
      <c r="K3" s="108"/>
      <c r="L3" s="108"/>
      <c r="M3" s="108"/>
      <c r="N3" s="108"/>
      <c r="O3" s="108"/>
      <c r="P3" s="108"/>
      <c r="Q3" s="108"/>
      <c r="R3" s="108"/>
      <c r="S3" s="108"/>
      <c r="T3" s="108"/>
      <c r="U3" s="108"/>
      <c r="V3" s="108"/>
      <c r="W3" s="108"/>
      <c r="X3" s="108"/>
      <c r="Y3" s="108"/>
      <c r="Z3" s="108"/>
      <c r="AA3" s="108"/>
    </row>
    <row r="4" spans="2:27" x14ac:dyDescent="0.25"/>
    <row r="5" spans="2:27" ht="27" customHeight="1" x14ac:dyDescent="0.25">
      <c r="B5" s="33" t="s">
        <v>167</v>
      </c>
      <c r="C5" s="33" t="s">
        <v>168</v>
      </c>
      <c r="D5" s="33" t="s">
        <v>169</v>
      </c>
      <c r="E5" s="33" t="s">
        <v>170</v>
      </c>
      <c r="F5" s="33" t="s">
        <v>171</v>
      </c>
      <c r="G5" s="33" t="s">
        <v>172</v>
      </c>
      <c r="H5" s="33" t="s">
        <v>173</v>
      </c>
      <c r="I5" s="33" t="s">
        <v>174</v>
      </c>
      <c r="J5" s="33" t="s">
        <v>175</v>
      </c>
      <c r="K5" s="33" t="s">
        <v>176</v>
      </c>
      <c r="L5" s="33" t="s">
        <v>177</v>
      </c>
      <c r="M5" s="33" t="s">
        <v>178</v>
      </c>
      <c r="N5" s="33" t="s">
        <v>179</v>
      </c>
      <c r="O5" s="33" t="s">
        <v>180</v>
      </c>
      <c r="P5" s="33" t="s">
        <v>181</v>
      </c>
      <c r="Q5" s="33" t="s">
        <v>182</v>
      </c>
      <c r="R5" s="33" t="s">
        <v>183</v>
      </c>
      <c r="S5" s="33" t="s">
        <v>184</v>
      </c>
      <c r="T5" s="33" t="s">
        <v>185</v>
      </c>
      <c r="U5" s="33" t="s">
        <v>186</v>
      </c>
      <c r="V5" s="33" t="s">
        <v>187</v>
      </c>
      <c r="W5" s="33" t="s">
        <v>188</v>
      </c>
      <c r="X5" s="33" t="s">
        <v>189</v>
      </c>
      <c r="Y5" s="33" t="s">
        <v>190</v>
      </c>
      <c r="Z5" s="33" t="s">
        <v>191</v>
      </c>
    </row>
    <row r="6" spans="2:27" ht="24.95" customHeight="1" x14ac:dyDescent="0.25">
      <c r="B6" s="56" t="str">
        <f>IF(LEN('OBJETIVOS Y ACTIVIDADES'!B37)&gt;0,'OBJETIVOS Y ACTIVIDADES'!B37,"")</f>
        <v/>
      </c>
      <c r="C6" s="40"/>
      <c r="D6" s="40"/>
      <c r="E6" s="40"/>
      <c r="F6" s="40"/>
      <c r="G6" s="40"/>
      <c r="H6" s="40"/>
      <c r="I6" s="40"/>
      <c r="J6" s="40"/>
      <c r="K6" s="40"/>
      <c r="L6" s="40"/>
      <c r="M6" s="40"/>
      <c r="N6" s="40"/>
      <c r="O6" s="91"/>
      <c r="P6" s="91"/>
      <c r="Q6" s="91"/>
      <c r="R6" s="91"/>
      <c r="S6" s="91"/>
      <c r="T6" s="91"/>
      <c r="U6" s="91"/>
      <c r="V6" s="91"/>
      <c r="W6" s="91"/>
      <c r="X6" s="91"/>
      <c r="Y6" s="91"/>
      <c r="Z6" s="91"/>
    </row>
    <row r="7" spans="2:27" ht="24.95" customHeight="1" x14ac:dyDescent="0.25">
      <c r="B7" s="56" t="str">
        <f>IF(LEN('OBJETIVOS Y ACTIVIDADES'!B38)&gt;0,'OBJETIVOS Y ACTIVIDADES'!B38,"")</f>
        <v/>
      </c>
      <c r="C7" s="40"/>
      <c r="D7" s="40"/>
      <c r="E7" s="40"/>
      <c r="F7" s="40"/>
      <c r="G7" s="40"/>
      <c r="H7" s="40"/>
      <c r="I7" s="40"/>
      <c r="J7" s="40"/>
      <c r="K7" s="40"/>
      <c r="L7" s="40"/>
      <c r="M7" s="40"/>
      <c r="N7" s="40"/>
      <c r="O7" s="91"/>
      <c r="P7" s="91"/>
      <c r="Q7" s="91"/>
      <c r="R7" s="91"/>
      <c r="S7" s="91"/>
      <c r="T7" s="91"/>
      <c r="U7" s="91"/>
      <c r="V7" s="91"/>
      <c r="W7" s="91"/>
      <c r="X7" s="91"/>
      <c r="Y7" s="91"/>
      <c r="Z7" s="91"/>
    </row>
    <row r="8" spans="2:27" ht="24.95" customHeight="1" x14ac:dyDescent="0.25">
      <c r="B8" s="56" t="str">
        <f>IF(LEN('OBJETIVOS Y ACTIVIDADES'!B39)&gt;0,'OBJETIVOS Y ACTIVIDADES'!B39,"")</f>
        <v/>
      </c>
      <c r="C8" s="40"/>
      <c r="D8" s="40"/>
      <c r="E8" s="40"/>
      <c r="F8" s="40"/>
      <c r="G8" s="40"/>
      <c r="H8" s="40"/>
      <c r="I8" s="40"/>
      <c r="J8" s="40"/>
      <c r="K8" s="40"/>
      <c r="L8" s="40"/>
      <c r="M8" s="40"/>
      <c r="N8" s="40"/>
      <c r="O8" s="91"/>
      <c r="P8" s="91"/>
      <c r="Q8" s="91"/>
      <c r="R8" s="91"/>
      <c r="S8" s="91"/>
      <c r="T8" s="91"/>
      <c r="U8" s="91"/>
      <c r="V8" s="91"/>
      <c r="W8" s="91"/>
      <c r="X8" s="91"/>
      <c r="Y8" s="91"/>
      <c r="Z8" s="91"/>
    </row>
    <row r="9" spans="2:27" ht="24.95" customHeight="1" x14ac:dyDescent="0.25">
      <c r="B9" s="56" t="str">
        <f>IF(LEN('OBJETIVOS Y ACTIVIDADES'!B40)&gt;0,'OBJETIVOS Y ACTIVIDADES'!B40,"")</f>
        <v/>
      </c>
      <c r="C9" s="40"/>
      <c r="D9" s="40"/>
      <c r="E9" s="40"/>
      <c r="F9" s="40"/>
      <c r="G9" s="40"/>
      <c r="H9" s="40"/>
      <c r="I9" s="40"/>
      <c r="J9" s="40"/>
      <c r="K9" s="40"/>
      <c r="L9" s="40"/>
      <c r="M9" s="40"/>
      <c r="N9" s="40"/>
      <c r="O9" s="91"/>
      <c r="P9" s="91"/>
      <c r="Q9" s="91"/>
      <c r="R9" s="91"/>
      <c r="S9" s="91"/>
      <c r="T9" s="91"/>
      <c r="U9" s="91"/>
      <c r="V9" s="91"/>
      <c r="W9" s="91"/>
      <c r="X9" s="91"/>
      <c r="Y9" s="91"/>
      <c r="Z9" s="91"/>
    </row>
    <row r="10" spans="2:27" ht="24.95" customHeight="1" x14ac:dyDescent="0.25">
      <c r="B10" s="56" t="str">
        <f>IF(LEN('OBJETIVOS Y ACTIVIDADES'!B41)&gt;0,'OBJETIVOS Y ACTIVIDADES'!B41,"")</f>
        <v/>
      </c>
      <c r="C10" s="40"/>
      <c r="D10" s="40"/>
      <c r="E10" s="40"/>
      <c r="F10" s="40"/>
      <c r="G10" s="40"/>
      <c r="H10" s="40"/>
      <c r="I10" s="40"/>
      <c r="J10" s="40"/>
      <c r="K10" s="40"/>
      <c r="L10" s="40"/>
      <c r="M10" s="40"/>
      <c r="N10" s="40"/>
      <c r="O10" s="91"/>
      <c r="P10" s="91"/>
      <c r="Q10" s="91"/>
      <c r="R10" s="91"/>
      <c r="S10" s="91"/>
      <c r="T10" s="91"/>
      <c r="U10" s="91"/>
      <c r="V10" s="91"/>
      <c r="W10" s="91"/>
      <c r="X10" s="91"/>
      <c r="Y10" s="91"/>
      <c r="Z10" s="91"/>
    </row>
    <row r="11" spans="2:27" ht="24.95" customHeight="1" x14ac:dyDescent="0.25">
      <c r="B11" s="56" t="str">
        <f>IF(LEN('OBJETIVOS Y ACTIVIDADES'!B42)&gt;0,'OBJETIVOS Y ACTIVIDADES'!B42,"")</f>
        <v/>
      </c>
      <c r="C11" s="40"/>
      <c r="D11" s="40"/>
      <c r="E11" s="40"/>
      <c r="F11" s="40"/>
      <c r="G11" s="40"/>
      <c r="H11" s="40"/>
      <c r="I11" s="40"/>
      <c r="J11" s="40"/>
      <c r="K11" s="40"/>
      <c r="L11" s="40"/>
      <c r="M11" s="40"/>
      <c r="N11" s="40"/>
      <c r="O11" s="91"/>
      <c r="P11" s="91"/>
      <c r="Q11" s="91"/>
      <c r="R11" s="91"/>
      <c r="S11" s="91"/>
      <c r="T11" s="91"/>
      <c r="U11" s="91"/>
      <c r="V11" s="91"/>
      <c r="W11" s="91"/>
      <c r="X11" s="91"/>
      <c r="Y11" s="91"/>
      <c r="Z11" s="91"/>
    </row>
    <row r="12" spans="2:27" ht="24.95" customHeight="1" x14ac:dyDescent="0.25">
      <c r="B12" s="56" t="str">
        <f>IF(LEN('OBJETIVOS Y ACTIVIDADES'!B43)&gt;0,'OBJETIVOS Y ACTIVIDADES'!B43,"")</f>
        <v/>
      </c>
      <c r="C12" s="40"/>
      <c r="D12" s="40"/>
      <c r="E12" s="40"/>
      <c r="F12" s="40"/>
      <c r="G12" s="40"/>
      <c r="H12" s="40"/>
      <c r="I12" s="40"/>
      <c r="J12" s="40"/>
      <c r="K12" s="40"/>
      <c r="L12" s="40"/>
      <c r="M12" s="40"/>
      <c r="N12" s="40"/>
      <c r="O12" s="91"/>
      <c r="P12" s="91"/>
      <c r="Q12" s="91"/>
      <c r="R12" s="91"/>
      <c r="S12" s="91"/>
      <c r="T12" s="91"/>
      <c r="U12" s="91"/>
      <c r="V12" s="91"/>
      <c r="W12" s="91"/>
      <c r="X12" s="91"/>
      <c r="Y12" s="91"/>
      <c r="Z12" s="91"/>
    </row>
    <row r="13" spans="2:27" ht="24.95" customHeight="1" x14ac:dyDescent="0.25">
      <c r="B13" s="56" t="str">
        <f>IF(LEN('OBJETIVOS Y ACTIVIDADES'!B44)&gt;0,'OBJETIVOS Y ACTIVIDADES'!B44,"")</f>
        <v/>
      </c>
      <c r="C13" s="40"/>
      <c r="D13" s="40"/>
      <c r="E13" s="40"/>
      <c r="F13" s="40"/>
      <c r="G13" s="40"/>
      <c r="H13" s="40"/>
      <c r="I13" s="40"/>
      <c r="J13" s="40"/>
      <c r="K13" s="40"/>
      <c r="L13" s="40"/>
      <c r="M13" s="40"/>
      <c r="N13" s="40"/>
      <c r="O13" s="91"/>
      <c r="P13" s="91"/>
      <c r="Q13" s="91"/>
      <c r="R13" s="91"/>
      <c r="S13" s="91"/>
      <c r="T13" s="91"/>
      <c r="U13" s="91"/>
      <c r="V13" s="91"/>
      <c r="W13" s="91"/>
      <c r="X13" s="91"/>
      <c r="Y13" s="91"/>
      <c r="Z13" s="91"/>
    </row>
    <row r="14" spans="2:27" ht="24.95" customHeight="1" x14ac:dyDescent="0.25">
      <c r="B14" s="56" t="str">
        <f>IF(LEN('OBJETIVOS Y ACTIVIDADES'!B45)&gt;0,'OBJETIVOS Y ACTIVIDADES'!B45,"")</f>
        <v/>
      </c>
      <c r="C14" s="40"/>
      <c r="D14" s="40"/>
      <c r="E14" s="40"/>
      <c r="F14" s="40"/>
      <c r="G14" s="40"/>
      <c r="H14" s="40"/>
      <c r="I14" s="40"/>
      <c r="J14" s="40"/>
      <c r="K14" s="40"/>
      <c r="L14" s="40"/>
      <c r="M14" s="40"/>
      <c r="N14" s="40"/>
      <c r="O14" s="91"/>
      <c r="P14" s="91"/>
      <c r="Q14" s="91"/>
      <c r="R14" s="91"/>
      <c r="S14" s="91"/>
      <c r="T14" s="91"/>
      <c r="U14" s="91"/>
      <c r="V14" s="91"/>
      <c r="W14" s="91"/>
      <c r="X14" s="91"/>
      <c r="Y14" s="91"/>
      <c r="Z14" s="91"/>
    </row>
    <row r="15" spans="2:27" ht="24.95" customHeight="1" x14ac:dyDescent="0.25">
      <c r="B15" s="56" t="str">
        <f>IF(LEN('OBJETIVOS Y ACTIVIDADES'!B46)&gt;0,'OBJETIVOS Y ACTIVIDADES'!B46,"")</f>
        <v/>
      </c>
      <c r="C15" s="40"/>
      <c r="D15" s="40"/>
      <c r="E15" s="40"/>
      <c r="F15" s="40"/>
      <c r="G15" s="40"/>
      <c r="H15" s="40"/>
      <c r="I15" s="40"/>
      <c r="J15" s="40"/>
      <c r="K15" s="40"/>
      <c r="L15" s="40"/>
      <c r="M15" s="40"/>
      <c r="N15" s="40"/>
      <c r="O15" s="91"/>
      <c r="P15" s="91"/>
      <c r="Q15" s="91"/>
      <c r="R15" s="91"/>
      <c r="S15" s="91"/>
      <c r="T15" s="91"/>
      <c r="U15" s="91"/>
      <c r="V15" s="91"/>
      <c r="W15" s="91"/>
      <c r="X15" s="91"/>
      <c r="Y15" s="91"/>
      <c r="Z15" s="91"/>
    </row>
    <row r="16" spans="2:27" ht="24.95" customHeight="1" x14ac:dyDescent="0.25">
      <c r="B16" s="56" t="str">
        <f>IF(LEN('OBJETIVOS Y ACTIVIDADES'!B47)&gt;0,'OBJETIVOS Y ACTIVIDADES'!B47,"")</f>
        <v/>
      </c>
      <c r="C16" s="40"/>
      <c r="D16" s="40"/>
      <c r="E16" s="40"/>
      <c r="F16" s="40"/>
      <c r="G16" s="40"/>
      <c r="H16" s="40"/>
      <c r="I16" s="40"/>
      <c r="J16" s="40"/>
      <c r="K16" s="40"/>
      <c r="L16" s="40"/>
      <c r="M16" s="40"/>
      <c r="N16" s="40"/>
      <c r="O16" s="91"/>
      <c r="P16" s="91"/>
      <c r="Q16" s="91"/>
      <c r="R16" s="91"/>
      <c r="S16" s="91"/>
      <c r="T16" s="91"/>
      <c r="U16" s="91"/>
      <c r="V16" s="91"/>
      <c r="W16" s="91"/>
      <c r="X16" s="91"/>
      <c r="Y16" s="91"/>
      <c r="Z16" s="91"/>
    </row>
    <row r="17" spans="2:26" ht="24.95" customHeight="1" x14ac:dyDescent="0.25">
      <c r="B17" s="56" t="str">
        <f>IF(LEN('OBJETIVOS Y ACTIVIDADES'!B48)&gt;0,'OBJETIVOS Y ACTIVIDADES'!B48,"")</f>
        <v/>
      </c>
      <c r="C17" s="40"/>
      <c r="D17" s="40"/>
      <c r="E17" s="40"/>
      <c r="F17" s="40"/>
      <c r="G17" s="40"/>
      <c r="H17" s="40"/>
      <c r="I17" s="40"/>
      <c r="J17" s="40"/>
      <c r="K17" s="40"/>
      <c r="L17" s="40"/>
      <c r="M17" s="40"/>
      <c r="N17" s="40"/>
      <c r="O17" s="91"/>
      <c r="P17" s="91"/>
      <c r="Q17" s="91"/>
      <c r="R17" s="91"/>
      <c r="S17" s="91"/>
      <c r="T17" s="91"/>
      <c r="U17" s="91"/>
      <c r="V17" s="91"/>
      <c r="W17" s="91"/>
      <c r="X17" s="91"/>
      <c r="Y17" s="91"/>
      <c r="Z17" s="91"/>
    </row>
    <row r="18" spans="2:26" ht="24.95" customHeight="1" x14ac:dyDescent="0.25">
      <c r="B18" s="56" t="str">
        <f>IF(LEN('OBJETIVOS Y ACTIVIDADES'!B49)&gt;0,'OBJETIVOS Y ACTIVIDADES'!B49,"")</f>
        <v/>
      </c>
      <c r="C18" s="40"/>
      <c r="D18" s="40"/>
      <c r="E18" s="40"/>
      <c r="F18" s="40"/>
      <c r="G18" s="40"/>
      <c r="H18" s="40"/>
      <c r="I18" s="40"/>
      <c r="J18" s="40"/>
      <c r="K18" s="40"/>
      <c r="L18" s="40"/>
      <c r="M18" s="40"/>
      <c r="N18" s="40"/>
      <c r="O18" s="91"/>
      <c r="P18" s="91"/>
      <c r="Q18" s="91"/>
      <c r="R18" s="91"/>
      <c r="S18" s="91"/>
      <c r="T18" s="91"/>
      <c r="U18" s="91"/>
      <c r="V18" s="91"/>
      <c r="W18" s="91"/>
      <c r="X18" s="91"/>
      <c r="Y18" s="91"/>
      <c r="Z18" s="91"/>
    </row>
    <row r="19" spans="2:26" ht="24.95" customHeight="1" x14ac:dyDescent="0.25">
      <c r="B19" s="56" t="str">
        <f>IF(LEN('OBJETIVOS Y ACTIVIDADES'!B50)&gt;0,'OBJETIVOS Y ACTIVIDADES'!B50,"")</f>
        <v/>
      </c>
      <c r="C19" s="40"/>
      <c r="D19" s="40"/>
      <c r="E19" s="40"/>
      <c r="F19" s="40"/>
      <c r="G19" s="40"/>
      <c r="H19" s="40"/>
      <c r="I19" s="40"/>
      <c r="J19" s="40"/>
      <c r="K19" s="40"/>
      <c r="L19" s="40"/>
      <c r="M19" s="40"/>
      <c r="N19" s="40"/>
      <c r="O19" s="91"/>
      <c r="P19" s="91"/>
      <c r="Q19" s="91"/>
      <c r="R19" s="91"/>
      <c r="S19" s="91"/>
      <c r="T19" s="91"/>
      <c r="U19" s="91"/>
      <c r="V19" s="91"/>
      <c r="W19" s="91"/>
      <c r="X19" s="91"/>
      <c r="Y19" s="91"/>
      <c r="Z19" s="91"/>
    </row>
    <row r="20" spans="2:26" ht="24.95" customHeight="1" x14ac:dyDescent="0.25">
      <c r="B20" s="56" t="str">
        <f>IF(LEN('OBJETIVOS Y ACTIVIDADES'!B51)&gt;0,'OBJETIVOS Y ACTIVIDADES'!B51,"")</f>
        <v/>
      </c>
      <c r="C20" s="40"/>
      <c r="D20" s="40"/>
      <c r="E20" s="40"/>
      <c r="F20" s="40"/>
      <c r="G20" s="40"/>
      <c r="H20" s="40"/>
      <c r="I20" s="40"/>
      <c r="J20" s="40"/>
      <c r="K20" s="40"/>
      <c r="L20" s="40"/>
      <c r="M20" s="40"/>
      <c r="N20" s="40"/>
      <c r="O20" s="91"/>
      <c r="P20" s="91"/>
      <c r="Q20" s="91"/>
      <c r="R20" s="91"/>
      <c r="S20" s="91"/>
      <c r="T20" s="91"/>
      <c r="U20" s="91"/>
      <c r="V20" s="91"/>
      <c r="W20" s="91"/>
      <c r="X20" s="91"/>
      <c r="Y20" s="91"/>
      <c r="Z20" s="91"/>
    </row>
    <row r="21" spans="2:26" ht="24.95" customHeight="1" x14ac:dyDescent="0.25">
      <c r="B21" s="56" t="str">
        <f>IF(LEN('OBJETIVOS Y ACTIVIDADES'!B52)&gt;0,'OBJETIVOS Y ACTIVIDADES'!B52,"")</f>
        <v/>
      </c>
      <c r="C21" s="40"/>
      <c r="D21" s="40"/>
      <c r="E21" s="40"/>
      <c r="F21" s="40"/>
      <c r="G21" s="40"/>
      <c r="H21" s="40"/>
      <c r="I21" s="40"/>
      <c r="J21" s="40"/>
      <c r="K21" s="40"/>
      <c r="L21" s="40"/>
      <c r="M21" s="40"/>
      <c r="N21" s="40"/>
      <c r="O21" s="91"/>
      <c r="P21" s="91"/>
      <c r="Q21" s="91"/>
      <c r="R21" s="91"/>
      <c r="S21" s="91"/>
      <c r="T21" s="91"/>
      <c r="U21" s="91"/>
      <c r="V21" s="91"/>
      <c r="W21" s="91"/>
      <c r="X21" s="91"/>
      <c r="Y21" s="91"/>
      <c r="Z21" s="91"/>
    </row>
    <row r="22" spans="2:26" ht="24.95" customHeight="1" x14ac:dyDescent="0.25">
      <c r="B22" s="56" t="str">
        <f>IF(LEN('OBJETIVOS Y ACTIVIDADES'!B53)&gt;0,'OBJETIVOS Y ACTIVIDADES'!B53,"")</f>
        <v/>
      </c>
      <c r="C22" s="40"/>
      <c r="D22" s="40"/>
      <c r="E22" s="40"/>
      <c r="F22" s="40"/>
      <c r="G22" s="40"/>
      <c r="H22" s="40"/>
      <c r="I22" s="40"/>
      <c r="J22" s="40"/>
      <c r="K22" s="40"/>
      <c r="L22" s="40"/>
      <c r="M22" s="40"/>
      <c r="N22" s="40"/>
      <c r="O22" s="91"/>
      <c r="P22" s="91"/>
      <c r="Q22" s="91"/>
      <c r="R22" s="91"/>
      <c r="S22" s="91"/>
      <c r="T22" s="91"/>
      <c r="U22" s="91"/>
      <c r="V22" s="91"/>
      <c r="W22" s="91"/>
      <c r="X22" s="91"/>
      <c r="Y22" s="91"/>
      <c r="Z22" s="91"/>
    </row>
    <row r="23" spans="2:26" ht="24.95" customHeight="1" x14ac:dyDescent="0.25">
      <c r="B23" s="56" t="str">
        <f>IF(LEN('OBJETIVOS Y ACTIVIDADES'!B54)&gt;0,'OBJETIVOS Y ACTIVIDADES'!B54,"")</f>
        <v/>
      </c>
      <c r="C23" s="40"/>
      <c r="D23" s="40"/>
      <c r="E23" s="40"/>
      <c r="F23" s="40"/>
      <c r="G23" s="40"/>
      <c r="H23" s="40"/>
      <c r="I23" s="40"/>
      <c r="J23" s="40"/>
      <c r="K23" s="40"/>
      <c r="L23" s="40"/>
      <c r="M23" s="40"/>
      <c r="N23" s="40"/>
      <c r="O23" s="91"/>
      <c r="P23" s="91"/>
      <c r="Q23" s="91"/>
      <c r="R23" s="91"/>
      <c r="S23" s="91"/>
      <c r="T23" s="91"/>
      <c r="U23" s="91"/>
      <c r="V23" s="91"/>
      <c r="W23" s="91"/>
      <c r="X23" s="91"/>
      <c r="Y23" s="91"/>
      <c r="Z23" s="91"/>
    </row>
    <row r="24" spans="2:26" ht="24.95" customHeight="1" x14ac:dyDescent="0.25">
      <c r="B24" s="56" t="str">
        <f>IF(LEN('OBJETIVOS Y ACTIVIDADES'!B55)&gt;0,'OBJETIVOS Y ACTIVIDADES'!B55,"")</f>
        <v/>
      </c>
      <c r="C24" s="40"/>
      <c r="D24" s="40"/>
      <c r="E24" s="40"/>
      <c r="F24" s="40"/>
      <c r="G24" s="40"/>
      <c r="H24" s="40"/>
      <c r="I24" s="40"/>
      <c r="J24" s="40"/>
      <c r="K24" s="40"/>
      <c r="L24" s="40"/>
      <c r="M24" s="40"/>
      <c r="N24" s="40"/>
      <c r="O24" s="91"/>
      <c r="P24" s="91"/>
      <c r="Q24" s="91"/>
      <c r="R24" s="91"/>
      <c r="S24" s="91"/>
      <c r="T24" s="91"/>
      <c r="U24" s="91"/>
      <c r="V24" s="91"/>
      <c r="W24" s="91"/>
      <c r="X24" s="91"/>
      <c r="Y24" s="91"/>
      <c r="Z24" s="91"/>
    </row>
    <row r="25" spans="2:26" ht="24.95" customHeight="1" x14ac:dyDescent="0.25">
      <c r="B25" s="56" t="str">
        <f>IF(LEN('OBJETIVOS Y ACTIVIDADES'!B56)&gt;0,'OBJETIVOS Y ACTIVIDADES'!B56,"")</f>
        <v/>
      </c>
      <c r="C25" s="40"/>
      <c r="D25" s="40"/>
      <c r="E25" s="40"/>
      <c r="F25" s="40"/>
      <c r="G25" s="40"/>
      <c r="H25" s="40"/>
      <c r="I25" s="40"/>
      <c r="J25" s="40"/>
      <c r="K25" s="40"/>
      <c r="L25" s="40"/>
      <c r="M25" s="40"/>
      <c r="N25" s="40"/>
      <c r="O25" s="91"/>
      <c r="P25" s="91"/>
      <c r="Q25" s="91"/>
      <c r="R25" s="91"/>
      <c r="S25" s="91"/>
      <c r="T25" s="91"/>
      <c r="U25" s="91"/>
      <c r="V25" s="91"/>
      <c r="W25" s="91"/>
      <c r="X25" s="91"/>
      <c r="Y25" s="91"/>
      <c r="Z25" s="91"/>
    </row>
    <row r="26" spans="2:26" ht="24.95" customHeight="1" x14ac:dyDescent="0.25">
      <c r="B26" s="56" t="str">
        <f>IF(LEN('OBJETIVOS Y ACTIVIDADES'!B57)&gt;0,'OBJETIVOS Y ACTIVIDADES'!B57,"")</f>
        <v/>
      </c>
      <c r="C26" s="40"/>
      <c r="D26" s="40"/>
      <c r="E26" s="40"/>
      <c r="F26" s="40"/>
      <c r="G26" s="40"/>
      <c r="H26" s="40"/>
      <c r="I26" s="40"/>
      <c r="J26" s="40"/>
      <c r="K26" s="40"/>
      <c r="L26" s="40"/>
      <c r="M26" s="40"/>
      <c r="N26" s="40"/>
      <c r="O26" s="91"/>
      <c r="P26" s="91"/>
      <c r="Q26" s="91"/>
      <c r="R26" s="91"/>
      <c r="S26" s="91"/>
      <c r="T26" s="91"/>
      <c r="U26" s="91"/>
      <c r="V26" s="91"/>
      <c r="W26" s="91"/>
      <c r="X26" s="91"/>
      <c r="Y26" s="91"/>
      <c r="Z26" s="91"/>
    </row>
    <row r="27" spans="2:26" ht="24.95" customHeight="1" x14ac:dyDescent="0.25">
      <c r="B27" s="56" t="str">
        <f>IF(LEN('OBJETIVOS Y ACTIVIDADES'!B58)&gt;0,'OBJETIVOS Y ACTIVIDADES'!B58,"")</f>
        <v/>
      </c>
      <c r="C27" s="40"/>
      <c r="D27" s="40"/>
      <c r="E27" s="40"/>
      <c r="F27" s="40"/>
      <c r="G27" s="40"/>
      <c r="H27" s="40"/>
      <c r="I27" s="40"/>
      <c r="J27" s="40"/>
      <c r="K27" s="40"/>
      <c r="L27" s="40"/>
      <c r="M27" s="40"/>
      <c r="N27" s="40"/>
      <c r="O27" s="91"/>
      <c r="P27" s="91"/>
      <c r="Q27" s="91"/>
      <c r="R27" s="91"/>
      <c r="S27" s="91"/>
      <c r="T27" s="91"/>
      <c r="U27" s="91"/>
      <c r="V27" s="91"/>
      <c r="W27" s="91"/>
      <c r="X27" s="91"/>
      <c r="Y27" s="91"/>
      <c r="Z27" s="91"/>
    </row>
    <row r="28" spans="2:26" ht="24.95" customHeight="1" x14ac:dyDescent="0.25">
      <c r="B28" s="56" t="str">
        <f>IF(LEN('OBJETIVOS Y ACTIVIDADES'!B59)&gt;0,'OBJETIVOS Y ACTIVIDADES'!B59,"")</f>
        <v/>
      </c>
      <c r="C28" s="40"/>
      <c r="D28" s="40"/>
      <c r="E28" s="40"/>
      <c r="F28" s="40"/>
      <c r="G28" s="40"/>
      <c r="H28" s="40"/>
      <c r="I28" s="40"/>
      <c r="J28" s="40"/>
      <c r="K28" s="40"/>
      <c r="L28" s="40"/>
      <c r="M28" s="40"/>
      <c r="N28" s="40"/>
      <c r="O28" s="91"/>
      <c r="P28" s="91"/>
      <c r="Q28" s="91"/>
      <c r="R28" s="91"/>
      <c r="S28" s="91"/>
      <c r="T28" s="91"/>
      <c r="U28" s="91"/>
      <c r="V28" s="91"/>
      <c r="W28" s="91"/>
      <c r="X28" s="91"/>
      <c r="Y28" s="91"/>
      <c r="Z28" s="91"/>
    </row>
    <row r="29" spans="2:26" ht="24.95" customHeight="1" x14ac:dyDescent="0.25">
      <c r="B29" s="56" t="str">
        <f>IF(LEN('OBJETIVOS Y ACTIVIDADES'!B60)&gt;0,'OBJETIVOS Y ACTIVIDADES'!B60,"")</f>
        <v/>
      </c>
      <c r="C29" s="40"/>
      <c r="D29" s="40"/>
      <c r="E29" s="40"/>
      <c r="F29" s="40"/>
      <c r="G29" s="40"/>
      <c r="H29" s="40"/>
      <c r="I29" s="40"/>
      <c r="J29" s="40"/>
      <c r="K29" s="40"/>
      <c r="L29" s="40"/>
      <c r="M29" s="40"/>
      <c r="N29" s="40"/>
      <c r="O29" s="91"/>
      <c r="P29" s="91"/>
      <c r="Q29" s="91"/>
      <c r="R29" s="91"/>
      <c r="S29" s="91"/>
      <c r="T29" s="91"/>
      <c r="U29" s="91"/>
      <c r="V29" s="91"/>
      <c r="W29" s="91"/>
      <c r="X29" s="91"/>
      <c r="Y29" s="91"/>
      <c r="Z29" s="91"/>
    </row>
    <row r="30" spans="2:26" ht="24.95" customHeight="1" x14ac:dyDescent="0.25">
      <c r="B30" s="56" t="str">
        <f>IF(LEN('OBJETIVOS Y ACTIVIDADES'!B61)&gt;0,'OBJETIVOS Y ACTIVIDADES'!B61,"")</f>
        <v/>
      </c>
      <c r="C30" s="40"/>
      <c r="D30" s="40"/>
      <c r="E30" s="40"/>
      <c r="F30" s="40"/>
      <c r="G30" s="40"/>
      <c r="H30" s="40"/>
      <c r="I30" s="40"/>
      <c r="J30" s="40"/>
      <c r="K30" s="40"/>
      <c r="L30" s="40"/>
      <c r="M30" s="40"/>
      <c r="N30" s="40"/>
      <c r="O30" s="91"/>
      <c r="P30" s="91"/>
      <c r="Q30" s="91"/>
      <c r="R30" s="91"/>
      <c r="S30" s="91"/>
      <c r="T30" s="91"/>
      <c r="U30" s="91"/>
      <c r="V30" s="91"/>
      <c r="W30" s="91"/>
      <c r="X30" s="91"/>
      <c r="Y30" s="91"/>
      <c r="Z30" s="91"/>
    </row>
    <row r="31" spans="2:26" ht="24.95" customHeight="1" x14ac:dyDescent="0.25">
      <c r="B31" s="56" t="str">
        <f>IF(LEN('OBJETIVOS Y ACTIVIDADES'!B62)&gt;0,'OBJETIVOS Y ACTIVIDADES'!B62,"")</f>
        <v/>
      </c>
      <c r="C31" s="40"/>
      <c r="D31" s="40"/>
      <c r="E31" s="40"/>
      <c r="F31" s="40"/>
      <c r="G31" s="40"/>
      <c r="H31" s="40"/>
      <c r="I31" s="40"/>
      <c r="J31" s="40"/>
      <c r="K31" s="40"/>
      <c r="L31" s="40"/>
      <c r="M31" s="40"/>
      <c r="N31" s="40"/>
      <c r="O31" s="91"/>
      <c r="P31" s="91"/>
      <c r="Q31" s="91"/>
      <c r="R31" s="91"/>
      <c r="S31" s="91"/>
      <c r="T31" s="91"/>
      <c r="U31" s="91"/>
      <c r="V31" s="91"/>
      <c r="W31" s="91"/>
      <c r="X31" s="91"/>
      <c r="Y31" s="91"/>
      <c r="Z31" s="91"/>
    </row>
    <row r="32" spans="2:26" ht="24.95" customHeight="1" x14ac:dyDescent="0.25">
      <c r="B32" s="56" t="str">
        <f>IF(LEN('OBJETIVOS Y ACTIVIDADES'!B63)&gt;0,'OBJETIVOS Y ACTIVIDADES'!B63,"")</f>
        <v/>
      </c>
      <c r="C32" s="40"/>
      <c r="D32" s="40"/>
      <c r="E32" s="40"/>
      <c r="F32" s="40"/>
      <c r="G32" s="40"/>
      <c r="H32" s="40"/>
      <c r="I32" s="40"/>
      <c r="J32" s="40"/>
      <c r="K32" s="40"/>
      <c r="L32" s="40"/>
      <c r="M32" s="40"/>
      <c r="N32" s="40"/>
      <c r="O32" s="91"/>
      <c r="P32" s="91"/>
      <c r="Q32" s="91"/>
      <c r="R32" s="91"/>
      <c r="S32" s="91"/>
      <c r="T32" s="91"/>
      <c r="U32" s="91"/>
      <c r="V32" s="91"/>
      <c r="W32" s="91"/>
      <c r="X32" s="91"/>
      <c r="Y32" s="91"/>
      <c r="Z32" s="91"/>
    </row>
    <row r="33" spans="2:26" ht="24.95" customHeight="1" x14ac:dyDescent="0.25">
      <c r="B33" s="56" t="str">
        <f>IF(LEN('OBJETIVOS Y ACTIVIDADES'!B64)&gt;0,'OBJETIVOS Y ACTIVIDADES'!B64,"")</f>
        <v/>
      </c>
      <c r="C33" s="40"/>
      <c r="D33" s="40"/>
      <c r="E33" s="40"/>
      <c r="F33" s="40"/>
      <c r="G33" s="40"/>
      <c r="H33" s="40"/>
      <c r="I33" s="40"/>
      <c r="J33" s="40"/>
      <c r="K33" s="40"/>
      <c r="L33" s="40"/>
      <c r="M33" s="40"/>
      <c r="N33" s="40"/>
      <c r="O33" s="91"/>
      <c r="P33" s="91"/>
      <c r="Q33" s="91"/>
      <c r="R33" s="91"/>
      <c r="S33" s="91"/>
      <c r="T33" s="91"/>
      <c r="U33" s="91"/>
      <c r="V33" s="91"/>
      <c r="W33" s="91"/>
      <c r="X33" s="91"/>
      <c r="Y33" s="91"/>
      <c r="Z33" s="91"/>
    </row>
    <row r="34" spans="2:26" ht="24.95" customHeight="1" x14ac:dyDescent="0.25">
      <c r="B34" s="56" t="str">
        <f>IF(LEN('OBJETIVOS Y ACTIVIDADES'!B65)&gt;0,'OBJETIVOS Y ACTIVIDADES'!B65,"")</f>
        <v/>
      </c>
      <c r="C34" s="40"/>
      <c r="D34" s="40"/>
      <c r="E34" s="40"/>
      <c r="F34" s="40"/>
      <c r="G34" s="40"/>
      <c r="H34" s="40"/>
      <c r="I34" s="40"/>
      <c r="J34" s="40"/>
      <c r="K34" s="40"/>
      <c r="L34" s="40"/>
      <c r="M34" s="40"/>
      <c r="N34" s="40"/>
      <c r="O34" s="91"/>
      <c r="P34" s="91"/>
      <c r="Q34" s="91"/>
      <c r="R34" s="91"/>
      <c r="S34" s="91"/>
      <c r="T34" s="91"/>
      <c r="U34" s="91"/>
      <c r="V34" s="91"/>
      <c r="W34" s="91"/>
      <c r="X34" s="91"/>
      <c r="Y34" s="91"/>
      <c r="Z34" s="91"/>
    </row>
    <row r="35" spans="2:26" ht="24.95" customHeight="1" x14ac:dyDescent="0.25">
      <c r="B35" s="56" t="str">
        <f>IF(LEN('OBJETIVOS Y ACTIVIDADES'!B66)&gt;0,'OBJETIVOS Y ACTIVIDADES'!B66,"")</f>
        <v/>
      </c>
      <c r="C35" s="40"/>
      <c r="D35" s="40"/>
      <c r="E35" s="40"/>
      <c r="F35" s="40"/>
      <c r="G35" s="40"/>
      <c r="H35" s="40"/>
      <c r="I35" s="40"/>
      <c r="J35" s="40"/>
      <c r="K35" s="40"/>
      <c r="L35" s="40"/>
      <c r="M35" s="40"/>
      <c r="N35" s="40"/>
      <c r="O35" s="91"/>
      <c r="P35" s="91"/>
      <c r="Q35" s="91"/>
      <c r="R35" s="91"/>
      <c r="S35" s="91"/>
      <c r="T35" s="91"/>
      <c r="U35" s="91"/>
      <c r="V35" s="91"/>
      <c r="W35" s="91"/>
      <c r="X35" s="91"/>
      <c r="Y35" s="91"/>
      <c r="Z35" s="91"/>
    </row>
    <row r="36" spans="2:26" ht="24.95" customHeight="1" x14ac:dyDescent="0.25">
      <c r="B36" s="56" t="str">
        <f>IF(LEN('OBJETIVOS Y ACTIVIDADES'!B67)&gt;0,'OBJETIVOS Y ACTIVIDADES'!B67,"")</f>
        <v/>
      </c>
      <c r="C36" s="40"/>
      <c r="D36" s="40"/>
      <c r="E36" s="40"/>
      <c r="F36" s="40"/>
      <c r="G36" s="40"/>
      <c r="H36" s="40"/>
      <c r="I36" s="40"/>
      <c r="J36" s="40"/>
      <c r="K36" s="40"/>
      <c r="L36" s="40"/>
      <c r="M36" s="40"/>
      <c r="N36" s="40"/>
      <c r="O36" s="91"/>
      <c r="P36" s="91"/>
      <c r="Q36" s="91"/>
      <c r="R36" s="91"/>
      <c r="S36" s="91"/>
      <c r="T36" s="91"/>
      <c r="U36" s="91"/>
      <c r="V36" s="91"/>
      <c r="W36" s="91"/>
      <c r="X36" s="91"/>
      <c r="Y36" s="91"/>
      <c r="Z36" s="91"/>
    </row>
    <row r="37" spans="2:26" ht="24.95" customHeight="1" x14ac:dyDescent="0.25">
      <c r="B37" s="56" t="str">
        <f>IF(LEN('OBJETIVOS Y ACTIVIDADES'!B68)&gt;0,'OBJETIVOS Y ACTIVIDADES'!B68,"")</f>
        <v/>
      </c>
      <c r="C37" s="40"/>
      <c r="D37" s="40"/>
      <c r="E37" s="40"/>
      <c r="F37" s="40"/>
      <c r="G37" s="40"/>
      <c r="H37" s="40"/>
      <c r="I37" s="40"/>
      <c r="J37" s="40"/>
      <c r="K37" s="40"/>
      <c r="L37" s="40"/>
      <c r="M37" s="40"/>
      <c r="N37" s="40"/>
      <c r="O37" s="91"/>
      <c r="P37" s="91"/>
      <c r="Q37" s="91"/>
      <c r="R37" s="91"/>
      <c r="S37" s="91"/>
      <c r="T37" s="91"/>
      <c r="U37" s="91"/>
      <c r="V37" s="91"/>
      <c r="W37" s="91"/>
      <c r="X37" s="91"/>
      <c r="Y37" s="91"/>
      <c r="Z37" s="91"/>
    </row>
    <row r="38" spans="2:26" ht="24.95" customHeight="1" x14ac:dyDescent="0.25">
      <c r="B38" s="56" t="str">
        <f>IF(LEN('OBJETIVOS Y ACTIVIDADES'!B69)&gt;0,'OBJETIVOS Y ACTIVIDADES'!B69,"")</f>
        <v/>
      </c>
      <c r="C38" s="40"/>
      <c r="D38" s="40"/>
      <c r="E38" s="40"/>
      <c r="F38" s="40"/>
      <c r="G38" s="40"/>
      <c r="H38" s="40"/>
      <c r="I38" s="40"/>
      <c r="J38" s="40"/>
      <c r="K38" s="40"/>
      <c r="L38" s="40"/>
      <c r="M38" s="40"/>
      <c r="N38" s="40"/>
      <c r="O38" s="91"/>
      <c r="P38" s="91"/>
      <c r="Q38" s="91"/>
      <c r="R38" s="91"/>
      <c r="S38" s="91"/>
      <c r="T38" s="91"/>
      <c r="U38" s="91"/>
      <c r="V38" s="91"/>
      <c r="W38" s="91"/>
      <c r="X38" s="91"/>
      <c r="Y38" s="91"/>
      <c r="Z38" s="91"/>
    </row>
  </sheetData>
  <sheetProtection algorithmName="SHA-512" hashValue="Fvr5s2xmH7/FR09GO3by7HduvDw3+RklKa2sYM6tPxyKz6+VU96HpleEXVgSYhuL2b26rWkT9xy1Ex+pH+QNug==" saltValue="KT2L/4hApsHdLOvi1jUceQ==" spinCount="100000" sheet="1" objects="1" scenarios="1" selectLockedCells="1"/>
  <mergeCells count="2">
    <mergeCell ref="B2:AA2"/>
    <mergeCell ref="B3:AA3"/>
  </mergeCells>
  <phoneticPr fontId="8" type="noConversion"/>
  <conditionalFormatting sqref="C6:Z38">
    <cfRule type="cellIs" dxfId="186" priority="2" operator="equal">
      <formula>0</formula>
    </cfRule>
    <cfRule type="cellIs" dxfId="185" priority="3" operator="equal">
      <formula>1</formula>
    </cfRule>
  </conditionalFormatting>
  <conditionalFormatting sqref="O6:Z38">
    <cfRule type="cellIs" dxfId="184" priority="1" operator="equal">
      <formula>"NULO"</formula>
    </cfRule>
  </conditionalFormatting>
  <dataValidations count="3">
    <dataValidation type="textLength" allowBlank="1" showInputMessage="1" showErrorMessage="1" sqref="B7:B38" xr:uid="{4E006B4F-60E0-4A5B-9923-7E292861EA4B}">
      <formula1>0</formula1>
      <formula2>150</formula2>
    </dataValidation>
    <dataValidation type="list" allowBlank="1" showInputMessage="1" showErrorMessage="1" sqref="D6:Z38 C7:C38" xr:uid="{37E69CBE-FB68-4106-BDDA-3A20F20F42FB}">
      <formula1>"0,1"</formula1>
    </dataValidation>
    <dataValidation type="list" allowBlank="1" showInputMessage="1" showErrorMessage="1" promptTitle="Para llenar la Carta Gantt:" prompt="1.Ingrese las etapas y/o actividades; _x000a_2.Luego abajo del nro. del mes que desee marcar, en la esquina superior derecha, debe hacer click en la punta de flecha y seleccionar &quot;1&quot; si la actividad se realizará en ese mes." sqref="C6" xr:uid="{B3E1EE7A-37F1-4E38-A3FB-C6789ED01699}">
      <formula1>"0,1"</formula1>
    </dataValidation>
  </dataValidations>
  <pageMargins left="0.7" right="0.7" top="0.75" bottom="0.75" header="0.3" footer="0.3"/>
  <pageSetup scale="78" fitToHeight="0" orientation="portrait" horizontalDpi="300" verticalDpi="300"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68387-1DA7-441C-A563-F61026B4FC8D}">
  <sheetPr>
    <pageSetUpPr fitToPage="1"/>
  </sheetPr>
  <dimension ref="B1:XFC57"/>
  <sheetViews>
    <sheetView showGridLines="0" topLeftCell="A32" zoomScaleNormal="100" workbookViewId="0">
      <selection activeCell="D36" sqref="D36"/>
    </sheetView>
  </sheetViews>
  <sheetFormatPr baseColWidth="10" defaultColWidth="0" defaultRowHeight="15" zeroHeight="1" x14ac:dyDescent="0.25"/>
  <cols>
    <col min="1" max="1" width="3.7109375" style="8" customWidth="1"/>
    <col min="2" max="2" width="40.85546875" style="8" customWidth="1"/>
    <col min="3" max="3" width="32.28515625" style="8" customWidth="1"/>
    <col min="4" max="4" width="31.42578125" style="8" customWidth="1"/>
    <col min="5" max="5" width="23.5703125" style="8" customWidth="1"/>
    <col min="6" max="6" width="18" style="8" customWidth="1"/>
    <col min="7" max="16383" width="11.42578125" style="8" hidden="1"/>
    <col min="16384" max="16384" width="1.140625" style="8" customWidth="1"/>
  </cols>
  <sheetData>
    <row r="1" spans="2:5" x14ac:dyDescent="0.25"/>
    <row r="2" spans="2:5" ht="18" x14ac:dyDescent="0.25">
      <c r="B2" s="98" t="s">
        <v>192</v>
      </c>
      <c r="C2" s="98"/>
      <c r="D2" s="98"/>
      <c r="E2" s="98"/>
    </row>
    <row r="3" spans="2:5" ht="32.25" customHeight="1" x14ac:dyDescent="0.25">
      <c r="B3" s="101" t="s">
        <v>193</v>
      </c>
      <c r="C3" s="109"/>
      <c r="D3" s="109"/>
      <c r="E3" s="109"/>
    </row>
    <row r="4" spans="2:5" ht="103.35" customHeight="1" x14ac:dyDescent="0.25">
      <c r="B4" s="110" t="s">
        <v>194</v>
      </c>
      <c r="C4" s="110"/>
      <c r="D4" s="110"/>
      <c r="E4" s="110"/>
    </row>
    <row r="5" spans="2:5" ht="14.65" customHeight="1" x14ac:dyDescent="0.25">
      <c r="B5" s="57"/>
      <c r="C5" s="57"/>
      <c r="D5" s="57"/>
      <c r="E5" s="57"/>
    </row>
    <row r="6" spans="2:5" ht="27.75" customHeight="1" x14ac:dyDescent="0.25">
      <c r="B6" s="62" t="s">
        <v>195</v>
      </c>
    </row>
    <row r="7" spans="2:5" ht="33.950000000000003" customHeight="1" x14ac:dyDescent="0.25">
      <c r="B7" s="33" t="s">
        <v>196</v>
      </c>
      <c r="C7" s="63" t="s">
        <v>197</v>
      </c>
      <c r="D7" s="63" t="s">
        <v>198</v>
      </c>
      <c r="E7" s="63" t="s">
        <v>199</v>
      </c>
    </row>
    <row r="8" spans="2:5" ht="35.1" customHeight="1" x14ac:dyDescent="0.25">
      <c r="B8" s="1" t="s">
        <v>200</v>
      </c>
      <c r="C8" s="58">
        <v>0</v>
      </c>
      <c r="D8" s="90">
        <v>0</v>
      </c>
      <c r="E8" s="88">
        <f>ItemGastos[[#This Row],[Año 1]]+ItemGastos[[#This Row],[Año 2]]</f>
        <v>0</v>
      </c>
    </row>
    <row r="9" spans="2:5" ht="35.1" customHeight="1" x14ac:dyDescent="0.25">
      <c r="B9" s="1" t="s">
        <v>201</v>
      </c>
      <c r="C9" s="58">
        <v>0</v>
      </c>
      <c r="D9" s="90">
        <v>0</v>
      </c>
      <c r="E9" s="88">
        <f>ItemGastos[[#This Row],[Año 1]]+ItemGastos[[#This Row],[Año 2]]</f>
        <v>0</v>
      </c>
    </row>
    <row r="10" spans="2:5" ht="35.1" customHeight="1" x14ac:dyDescent="0.25">
      <c r="B10" s="1" t="s">
        <v>202</v>
      </c>
      <c r="C10" s="58">
        <v>0</v>
      </c>
      <c r="D10" s="90">
        <v>0</v>
      </c>
      <c r="E10" s="88">
        <f>ItemGastos[[#This Row],[Año 1]]+ItemGastos[[#This Row],[Año 2]]</f>
        <v>0</v>
      </c>
    </row>
    <row r="11" spans="2:5" ht="35.1" customHeight="1" x14ac:dyDescent="0.25">
      <c r="B11" s="1" t="s">
        <v>203</v>
      </c>
      <c r="C11" s="58">
        <v>0</v>
      </c>
      <c r="D11" s="90">
        <v>0</v>
      </c>
      <c r="E11" s="88">
        <f>ItemGastos[[#This Row],[Año 1]]+ItemGastos[[#This Row],[Año 2]]</f>
        <v>0</v>
      </c>
    </row>
    <row r="12" spans="2:5" ht="35.1" customHeight="1" x14ac:dyDescent="0.25">
      <c r="B12" s="1" t="s">
        <v>204</v>
      </c>
      <c r="C12" s="58">
        <v>0</v>
      </c>
      <c r="D12" s="90">
        <v>0</v>
      </c>
      <c r="E12" s="88">
        <f>ItemGastos[[#This Row],[Año 1]]+ItemGastos[[#This Row],[Año 2]]</f>
        <v>0</v>
      </c>
    </row>
    <row r="13" spans="2:5" ht="32.25" customHeight="1" x14ac:dyDescent="0.25">
      <c r="B13" s="64" t="s">
        <v>199</v>
      </c>
      <c r="C13" s="60">
        <f>SUBTOTAL(109,ItemGastos[Año 1])</f>
        <v>0</v>
      </c>
      <c r="D13" s="66">
        <f>SUBTOTAL(109,ItemGastos[Año 2])</f>
        <v>0</v>
      </c>
      <c r="E13" s="89">
        <f>SUBTOTAL(109,ItemGastos[Total])</f>
        <v>0</v>
      </c>
    </row>
    <row r="14" spans="2:5" ht="27" customHeight="1" x14ac:dyDescent="0.25">
      <c r="D14" s="111" t="str">
        <f ca="1">IF(ItemGastos[[#Totals],[Total]]&gt;MontoMaximo,"Advertencia, monto supera al máximo especificado.","")</f>
        <v/>
      </c>
      <c r="E14" s="111"/>
    </row>
    <row r="15" spans="2:5" ht="33" customHeight="1" x14ac:dyDescent="0.25">
      <c r="B15" s="62" t="s">
        <v>205</v>
      </c>
    </row>
    <row r="16" spans="2:5" ht="45.75" customHeight="1" x14ac:dyDescent="0.25">
      <c r="B16" s="33" t="s">
        <v>196</v>
      </c>
      <c r="C16" s="33" t="s">
        <v>206</v>
      </c>
      <c r="D16" s="33" t="s">
        <v>207</v>
      </c>
    </row>
    <row r="17" spans="2:4" ht="80.099999999999994" customHeight="1" x14ac:dyDescent="0.25">
      <c r="B17" s="1" t="s">
        <v>200</v>
      </c>
      <c r="C17" s="58"/>
      <c r="D17" s="20"/>
    </row>
    <row r="18" spans="2:4" ht="80.099999999999994" customHeight="1" x14ac:dyDescent="0.25">
      <c r="B18" s="1" t="s">
        <v>201</v>
      </c>
      <c r="C18" s="58"/>
      <c r="D18" s="20"/>
    </row>
    <row r="19" spans="2:4" ht="80.099999999999994" customHeight="1" x14ac:dyDescent="0.25">
      <c r="B19" s="1" t="s">
        <v>202</v>
      </c>
      <c r="C19" s="58"/>
      <c r="D19" s="20"/>
    </row>
    <row r="20" spans="2:4" ht="80.099999999999994" customHeight="1" x14ac:dyDescent="0.25">
      <c r="B20" s="1" t="s">
        <v>203</v>
      </c>
      <c r="C20" s="58"/>
      <c r="D20" s="20"/>
    </row>
    <row r="21" spans="2:4" ht="80.099999999999994" customHeight="1" x14ac:dyDescent="0.25">
      <c r="B21" s="1" t="s">
        <v>204</v>
      </c>
      <c r="C21" s="58"/>
      <c r="D21" s="20"/>
    </row>
    <row r="22" spans="2:4" ht="28.35" customHeight="1" x14ac:dyDescent="0.25">
      <c r="B22"/>
      <c r="C22"/>
      <c r="D22"/>
    </row>
    <row r="23" spans="2:4" ht="26.45" customHeight="1" x14ac:dyDescent="0.25">
      <c r="B23" s="62" t="s">
        <v>208</v>
      </c>
    </row>
    <row r="24" spans="2:4" ht="26.65" customHeight="1" x14ac:dyDescent="0.25">
      <c r="B24" s="23" t="s">
        <v>209</v>
      </c>
      <c r="C24" s="23" t="s">
        <v>210</v>
      </c>
    </row>
    <row r="25" spans="2:4" ht="35.1" customHeight="1" x14ac:dyDescent="0.25">
      <c r="B25" s="20"/>
      <c r="C25" s="61"/>
    </row>
    <row r="26" spans="2:4" ht="35.1" customHeight="1" x14ac:dyDescent="0.25">
      <c r="B26" s="20"/>
      <c r="C26" s="61"/>
    </row>
    <row r="27" spans="2:4" ht="35.1" customHeight="1" x14ac:dyDescent="0.25">
      <c r="B27" s="20"/>
      <c r="C27" s="61"/>
    </row>
    <row r="28" spans="2:4" ht="35.1" customHeight="1" x14ac:dyDescent="0.25">
      <c r="B28" s="20"/>
      <c r="C28" s="61"/>
    </row>
    <row r="29" spans="2:4" ht="35.1" customHeight="1" x14ac:dyDescent="0.25">
      <c r="B29" s="20"/>
      <c r="C29" s="61"/>
    </row>
    <row r="30" spans="2:4" ht="35.1" customHeight="1" x14ac:dyDescent="0.25">
      <c r="B30" s="20"/>
      <c r="C30" s="61"/>
    </row>
    <row r="31" spans="2:4" ht="35.1" customHeight="1" x14ac:dyDescent="0.25">
      <c r="B31" s="20"/>
      <c r="C31" s="61"/>
    </row>
    <row r="32" spans="2:4" ht="27.4" customHeight="1" x14ac:dyDescent="0.25">
      <c r="B32" s="63" t="s">
        <v>199</v>
      </c>
      <c r="C32" s="59">
        <f>SUBTOTAL(109,AportesInternos[Aporte])</f>
        <v>0</v>
      </c>
    </row>
    <row r="33" spans="2:6" ht="39" customHeight="1" x14ac:dyDescent="0.25"/>
    <row r="34" spans="2:6" x14ac:dyDescent="0.25">
      <c r="B34" s="62" t="s">
        <v>211</v>
      </c>
    </row>
    <row r="35" spans="2:6" ht="39.4" customHeight="1" x14ac:dyDescent="0.25">
      <c r="B35" s="33" t="s">
        <v>164</v>
      </c>
      <c r="C35" s="33" t="s">
        <v>148</v>
      </c>
      <c r="D35" s="33" t="s">
        <v>212</v>
      </c>
      <c r="E35" s="33" t="s">
        <v>213</v>
      </c>
      <c r="F35" s="33" t="s">
        <v>210</v>
      </c>
    </row>
    <row r="36" spans="2:6" ht="35.1" customHeight="1" x14ac:dyDescent="0.25">
      <c r="B36" s="20"/>
      <c r="C36" s="17"/>
      <c r="D36" s="17"/>
      <c r="E36" s="20"/>
      <c r="F36" s="59"/>
    </row>
    <row r="37" spans="2:6" ht="35.1" customHeight="1" x14ac:dyDescent="0.25">
      <c r="B37" s="17"/>
      <c r="C37" s="17"/>
      <c r="D37" s="17"/>
      <c r="E37" s="17"/>
      <c r="F37" s="59"/>
    </row>
    <row r="38" spans="2:6" ht="35.1" customHeight="1" x14ac:dyDescent="0.25">
      <c r="B38" s="17"/>
      <c r="C38" s="17"/>
      <c r="D38" s="17"/>
      <c r="E38" s="17"/>
      <c r="F38" s="59"/>
    </row>
    <row r="39" spans="2:6" ht="35.1" customHeight="1" x14ac:dyDescent="0.25">
      <c r="B39" s="17"/>
      <c r="C39" s="17"/>
      <c r="D39" s="17"/>
      <c r="E39" s="17"/>
      <c r="F39" s="59"/>
    </row>
    <row r="40" spans="2:6" ht="35.1" customHeight="1" x14ac:dyDescent="0.25">
      <c r="B40" s="17"/>
      <c r="C40" s="17"/>
      <c r="D40" s="17"/>
      <c r="E40" s="17"/>
      <c r="F40" s="59"/>
    </row>
    <row r="41" spans="2:6" ht="35.1" customHeight="1" x14ac:dyDescent="0.25">
      <c r="B41" s="17"/>
      <c r="C41" s="17"/>
      <c r="D41" s="17"/>
      <c r="E41" s="17"/>
      <c r="F41" s="59"/>
    </row>
    <row r="42" spans="2:6" ht="35.1" customHeight="1" x14ac:dyDescent="0.25">
      <c r="B42" s="17"/>
      <c r="C42" s="17"/>
      <c r="D42" s="17"/>
      <c r="E42" s="17"/>
      <c r="F42" s="59"/>
    </row>
    <row r="43" spans="2:6" ht="35.1" customHeight="1" x14ac:dyDescent="0.25">
      <c r="B43" s="17"/>
      <c r="C43" s="17"/>
      <c r="D43" s="17"/>
      <c r="E43" s="17"/>
      <c r="F43" s="59"/>
    </row>
    <row r="44" spans="2:6" ht="35.1" customHeight="1" x14ac:dyDescent="0.25">
      <c r="B44" s="17"/>
      <c r="C44" s="17"/>
      <c r="D44" s="17"/>
      <c r="E44" s="17"/>
      <c r="F44" s="59"/>
    </row>
    <row r="45" spans="2:6" ht="24" customHeight="1" x14ac:dyDescent="0.25">
      <c r="B45" s="85" t="s">
        <v>199</v>
      </c>
      <c r="C45" s="17"/>
      <c r="D45" s="17"/>
      <c r="E45" s="17"/>
      <c r="F45" s="59">
        <f>SUBTOTAL(109,AportesExternos[Aporte])</f>
        <v>0</v>
      </c>
    </row>
    <row r="46" spans="2:6" x14ac:dyDescent="0.25"/>
    <row r="49" s="8" customFormat="1" hidden="1" x14ac:dyDescent="0.25"/>
    <row r="50" s="8" customFormat="1" hidden="1" x14ac:dyDescent="0.25"/>
    <row r="51" s="8" customFormat="1" hidden="1" x14ac:dyDescent="0.25"/>
    <row r="52" s="8" customFormat="1" hidden="1" x14ac:dyDescent="0.25"/>
    <row r="53" s="8" customFormat="1" hidden="1" x14ac:dyDescent="0.25"/>
    <row r="54" s="8" customFormat="1" hidden="1" x14ac:dyDescent="0.25"/>
    <row r="55" s="8" customFormat="1" hidden="1" x14ac:dyDescent="0.25"/>
    <row r="56" s="8" customFormat="1" hidden="1" x14ac:dyDescent="0.25"/>
    <row r="57" s="8" customFormat="1" hidden="1" x14ac:dyDescent="0.25"/>
  </sheetData>
  <sheetProtection algorithmName="SHA-512" hashValue="bl+ms82TmDJcPDC5Dhj7ls36EA+3rxVmvhyHKwbdUN2mqQ7e29JujdMmW8Bjn2hkn14n3OiOj1F7sAUlrZiTPA==" saltValue="pnXqBLbDvLRNhTUFHUEtaQ==" spinCount="100000" sheet="1" objects="1" scenarios="1" selectLockedCells="1"/>
  <mergeCells count="4">
    <mergeCell ref="B2:E2"/>
    <mergeCell ref="B3:E3"/>
    <mergeCell ref="B4:E4"/>
    <mergeCell ref="D14:E14"/>
  </mergeCells>
  <dataValidations count="4">
    <dataValidation type="whole" operator="greaterThan" allowBlank="1" showInputMessage="1" showErrorMessage="1" sqref="C25:C31 F36:F44" xr:uid="{691F4145-EE6E-4CF0-A3A2-71CEA291BA1A}">
      <formula1>0</formula1>
    </dataValidation>
    <dataValidation type="list" allowBlank="1" showInputMessage="1" showErrorMessage="1" promptTitle="Mecanismo" prompt="Para seleccionar un &quot;Mecanismo&quot; debe hacer un click en la casilla que está debajo de &quot;Mecanismo&quot;;_x000a_Luego, en la esquina inferior derecha, debe hacer click en la punta de flecha y seleccionar el País correspondiente, de acuerdo a la lista desplegable." sqref="D37:D44" xr:uid="{271A3214-3E43-4036-B446-4CA98FEFB8E8}">
      <formula1>"Donación,Otro"</formula1>
    </dataValidation>
    <dataValidation operator="greaterThan" allowBlank="1" showInputMessage="1" showErrorMessage="1" sqref="C8:C12" xr:uid="{094BC9FD-E922-44F0-8EF7-CB46130F87D4}"/>
    <dataValidation type="list" allowBlank="1" showInputMessage="1" showErrorMessage="1" promptTitle="Para seleccionar mecanismo:" prompt="Para seleccionar un &quot;Mecanismo&quot; debe hacer un click en la casilla que está debajo de &quot;Mecanismo&quot;;_x000a_Luego, en la esquina inferior derecha, debe hacer click en la punta de flecha y seleccionar el País correspondiente, de acuerdo a la lista desplegable." sqref="D36" xr:uid="{76087F95-7369-4508-905F-14BB019A5238}">
      <formula1>"Donación,Otro"</formula1>
    </dataValidation>
  </dataValidations>
  <pageMargins left="0.7" right="0.7" top="0.75" bottom="0.75" header="0.3" footer="0.3"/>
  <pageSetup scale="54" orientation="portrait" horizontalDpi="300" verticalDpi="300" r:id="rId1"/>
  <drawing r:id="rId2"/>
  <tableParts count="4">
    <tablePart r:id="rId3"/>
    <tablePart r:id="rId4"/>
    <tablePart r:id="rId5"/>
    <tablePart r:id="rId6"/>
  </tableParts>
  <extLst>
    <ext xmlns:x14="http://schemas.microsoft.com/office/spreadsheetml/2009/9/main" uri="{78C0D931-6437-407d-A8EE-F0AAD7539E65}">
      <x14:conditionalFormattings>
        <x14:conditionalFormatting xmlns:xm="http://schemas.microsoft.com/office/excel/2006/main">
          <x14:cfRule type="cellIs" priority="1" operator="greaterThan" id="{FF342940-5B3F-402B-AAE9-867C6DA3121C}">
            <xm:f>PARÁMETROS_VRIM!$E$17</xm:f>
            <x14:dxf>
              <font>
                <color rgb="FF9C0006"/>
              </font>
              <fill>
                <patternFill>
                  <bgColor rgb="FFFFC7CE"/>
                </patternFill>
              </fill>
            </x14:dxf>
          </x14:cfRule>
          <xm:sqref>E13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AFD9EE5E-633E-4F80-AE0F-05F4758F6B25}">
          <x14:formula1>
            <xm:f>PARÁMETROS_VRIM!$D$65:$D$151</xm:f>
          </x14:formula1>
          <xm:sqref>B25:B31</xm:sqref>
        </x14:dataValidation>
        <x14:dataValidation type="list" allowBlank="1" showInputMessage="1" showErrorMessage="1" xr:uid="{E78D3A28-1EE7-4AC3-93FB-D1CC873148AE}">
          <x14:formula1>
            <xm:f>PARÁMETROS_VRIM!$E$65:$E$261</xm:f>
          </x14:formula1>
          <xm:sqref>C37:C44</xm:sqref>
        </x14:dataValidation>
        <x14:dataValidation type="list" allowBlank="1" showInputMessage="1" showErrorMessage="1" promptTitle="Para seleccionar país:" prompt="1. Para seleccionar un país debe hacer click en la casilla que está debajo de &quot;País&quot;;  _x000a_2. Luego, en la esquina superior derecha, debe hacer click en la punta de flecha y seleccionar el país correspondiente, de acuerdo a la lista desplegable." xr:uid="{B4E4384E-C926-4BDA-AE84-8066DED67563}">
          <x14:formula1>
            <xm:f>PARÁMETROS_VRIM!$E$65:$E$261</xm:f>
          </x14:formula1>
          <xm:sqref>C36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D182C-D63D-4379-877D-0F5EA50788E7}">
  <sheetPr>
    <pageSetUpPr fitToPage="1"/>
  </sheetPr>
  <dimension ref="A1:J414"/>
  <sheetViews>
    <sheetView zoomScale="145" zoomScaleNormal="145" workbookViewId="0">
      <selection activeCell="B2" sqref="B2"/>
    </sheetView>
  </sheetViews>
  <sheetFormatPr baseColWidth="10" defaultColWidth="10.85546875" defaultRowHeight="12.75" x14ac:dyDescent="0.25"/>
  <cols>
    <col min="1" max="1" width="10.85546875" style="1"/>
    <col min="2" max="2" width="29.140625" style="1" customWidth="1"/>
    <col min="3" max="3" width="46.42578125" style="1" customWidth="1"/>
    <col min="4" max="4" width="32" style="1" customWidth="1"/>
    <col min="5" max="5" width="38.5703125" style="1" customWidth="1"/>
    <col min="6" max="6" width="32.42578125" style="1" bestFit="1" customWidth="1"/>
    <col min="7" max="7" width="28.28515625" style="1" bestFit="1" customWidth="1"/>
    <col min="8" max="8" width="34.140625" style="1" bestFit="1" customWidth="1"/>
    <col min="9" max="9" width="28.28515625" style="1" bestFit="1" customWidth="1"/>
    <col min="10" max="10" width="20.85546875" style="1" bestFit="1" customWidth="1"/>
    <col min="11" max="16384" width="10.85546875" style="1"/>
  </cols>
  <sheetData>
    <row r="1" spans="1:6" ht="25.5" x14ac:dyDescent="0.25">
      <c r="B1" s="1" t="s">
        <v>214</v>
      </c>
      <c r="C1" s="1" t="s">
        <v>215</v>
      </c>
      <c r="D1" s="1" t="s">
        <v>216</v>
      </c>
      <c r="E1" s="1" t="s">
        <v>6</v>
      </c>
      <c r="F1" s="1" t="s">
        <v>217</v>
      </c>
    </row>
    <row r="2" spans="1:6" ht="102" x14ac:dyDescent="0.25">
      <c r="A2" s="1" t="s">
        <v>104</v>
      </c>
      <c r="B2" s="4" t="s">
        <v>218</v>
      </c>
      <c r="C2" s="4" t="s">
        <v>218</v>
      </c>
      <c r="D2" s="4" t="s">
        <v>219</v>
      </c>
      <c r="E2" s="4" t="s">
        <v>220</v>
      </c>
      <c r="F2" s="5" t="s">
        <v>221</v>
      </c>
    </row>
    <row r="3" spans="1:6" ht="178.5" x14ac:dyDescent="0.25">
      <c r="A3" s="1" t="s">
        <v>222</v>
      </c>
      <c r="B3" s="4" t="s">
        <v>223</v>
      </c>
      <c r="C3" s="4" t="s">
        <v>223</v>
      </c>
      <c r="D3" s="4" t="s">
        <v>224</v>
      </c>
      <c r="E3" s="4" t="s">
        <v>225</v>
      </c>
      <c r="F3" s="4" t="s">
        <v>226</v>
      </c>
    </row>
    <row r="4" spans="1:6" ht="51" x14ac:dyDescent="0.25">
      <c r="A4" s="1" t="s">
        <v>227</v>
      </c>
      <c r="B4" s="4" t="s">
        <v>228</v>
      </c>
      <c r="C4" s="4" t="s">
        <v>228</v>
      </c>
      <c r="D4" s="76" t="s">
        <v>229</v>
      </c>
      <c r="E4" s="4" t="s">
        <v>229</v>
      </c>
      <c r="F4" s="4" t="s">
        <v>230</v>
      </c>
    </row>
    <row r="5" spans="1:6" ht="76.5" x14ac:dyDescent="0.25">
      <c r="A5" s="1" t="s">
        <v>231</v>
      </c>
      <c r="B5" s="4" t="s">
        <v>232</v>
      </c>
      <c r="C5" s="4" t="s">
        <v>232</v>
      </c>
      <c r="D5" s="4" t="s">
        <v>233</v>
      </c>
      <c r="E5" s="4" t="s">
        <v>234</v>
      </c>
      <c r="F5" s="4" t="s">
        <v>235</v>
      </c>
    </row>
    <row r="6" spans="1:6" ht="102" x14ac:dyDescent="0.25">
      <c r="A6" s="1" t="s">
        <v>236</v>
      </c>
      <c r="B6" s="4" t="s">
        <v>237</v>
      </c>
      <c r="C6" s="4" t="s">
        <v>238</v>
      </c>
      <c r="D6" s="4" t="s">
        <v>239</v>
      </c>
      <c r="E6" s="4" t="s">
        <v>240</v>
      </c>
      <c r="F6" s="4" t="s">
        <v>241</v>
      </c>
    </row>
    <row r="7" spans="1:6" ht="140.25" x14ac:dyDescent="0.25">
      <c r="A7" s="1" t="s">
        <v>242</v>
      </c>
      <c r="B7" s="4" t="s">
        <v>243</v>
      </c>
      <c r="C7" s="4" t="s">
        <v>244</v>
      </c>
      <c r="D7" s="4" t="s">
        <v>245</v>
      </c>
      <c r="E7" s="4" t="s">
        <v>246</v>
      </c>
      <c r="F7" s="4" t="s">
        <v>247</v>
      </c>
    </row>
    <row r="8" spans="1:6" x14ac:dyDescent="0.25">
      <c r="A8" s="1" t="s">
        <v>248</v>
      </c>
      <c r="B8" s="4">
        <v>12</v>
      </c>
      <c r="C8" s="4">
        <v>12</v>
      </c>
      <c r="D8" s="4">
        <v>24</v>
      </c>
      <c r="E8" s="4">
        <v>12</v>
      </c>
      <c r="F8" s="4">
        <v>24</v>
      </c>
    </row>
    <row r="9" spans="1:6" ht="140.25" x14ac:dyDescent="0.25">
      <c r="A9" s="1" t="s">
        <v>249</v>
      </c>
      <c r="B9" s="4" t="s">
        <v>250</v>
      </c>
      <c r="C9" s="4" t="s">
        <v>250</v>
      </c>
      <c r="D9" s="4" t="s">
        <v>250</v>
      </c>
      <c r="E9" s="4" t="s">
        <v>250</v>
      </c>
      <c r="F9" s="4" t="s">
        <v>250</v>
      </c>
    </row>
    <row r="10" spans="1:6" ht="76.5" x14ac:dyDescent="0.25">
      <c r="A10" s="1" t="s">
        <v>251</v>
      </c>
      <c r="B10" s="4" t="s">
        <v>252</v>
      </c>
      <c r="C10" s="4" t="s">
        <v>252</v>
      </c>
      <c r="D10" s="4" t="s">
        <v>252</v>
      </c>
      <c r="E10" s="4" t="s">
        <v>252</v>
      </c>
      <c r="F10" s="4" t="s">
        <v>252</v>
      </c>
    </row>
    <row r="11" spans="1:6" ht="140.25" x14ac:dyDescent="0.25">
      <c r="A11" s="1" t="s">
        <v>253</v>
      </c>
      <c r="B11" s="4" t="s">
        <v>254</v>
      </c>
      <c r="C11" s="4" t="s">
        <v>254</v>
      </c>
      <c r="D11" s="4" t="s">
        <v>254</v>
      </c>
      <c r="E11" s="4" t="s">
        <v>254</v>
      </c>
      <c r="F11" s="4" t="s">
        <v>254</v>
      </c>
    </row>
    <row r="12" spans="1:6" x14ac:dyDescent="0.25">
      <c r="A12" s="1" t="s">
        <v>255</v>
      </c>
      <c r="B12" s="4">
        <v>1</v>
      </c>
      <c r="C12" s="4">
        <v>1</v>
      </c>
      <c r="D12" s="4">
        <v>6</v>
      </c>
      <c r="E12" s="4">
        <v>6</v>
      </c>
      <c r="F12" s="4">
        <v>6</v>
      </c>
    </row>
    <row r="13" spans="1:6" x14ac:dyDescent="0.25">
      <c r="A13" s="1" t="s">
        <v>256</v>
      </c>
      <c r="B13" s="86">
        <v>2000000</v>
      </c>
      <c r="C13" s="87">
        <v>2000000</v>
      </c>
      <c r="D13" s="87">
        <v>2000000</v>
      </c>
      <c r="E13" s="87">
        <v>2000000</v>
      </c>
      <c r="F13" s="87">
        <v>2000000</v>
      </c>
    </row>
    <row r="17" spans="2:6" x14ac:dyDescent="0.25">
      <c r="B17" s="1" t="str">
        <f>IF(B18="Extensión Académica","B",IF(B18="Extensión Cultural","C",IF(B18="Colaboración_bidireccional","D",IF(B18="Formación_a_través_de_la_VCM","E","F"))))</f>
        <v>E</v>
      </c>
      <c r="C17" s="1" cm="1">
        <f t="array" aca="1" ref="C17" ca="1">INDIRECT(ColumnaLinea&amp;8)</f>
        <v>12</v>
      </c>
      <c r="D17" s="1" cm="1">
        <f t="array" aca="1" ref="D17" ca="1">INDIRECT(ColumnaLinea&amp;12)</f>
        <v>6</v>
      </c>
      <c r="E17" s="87" cm="1">
        <f t="array" aca="1" ref="E17" ca="1">INDIRECT(ColumnaLinea&amp;13)</f>
        <v>2000000</v>
      </c>
    </row>
    <row r="18" spans="2:6" x14ac:dyDescent="0.25">
      <c r="B18" s="2" t="str">
        <f>'DATOS GENERALES'!C8</f>
        <v>Formación_a_través_de_la_VCM</v>
      </c>
    </row>
    <row r="21" spans="2:6" x14ac:dyDescent="0.25">
      <c r="B21" s="1" t="s">
        <v>257</v>
      </c>
      <c r="C21" s="1" t="s">
        <v>258</v>
      </c>
      <c r="D21" s="1" t="s">
        <v>259</v>
      </c>
      <c r="E21" s="1" t="s">
        <v>260</v>
      </c>
      <c r="F21" s="1" t="s">
        <v>213</v>
      </c>
    </row>
    <row r="22" spans="2:6" ht="25.5" x14ac:dyDescent="0.25">
      <c r="B22" s="1" t="s">
        <v>261</v>
      </c>
      <c r="C22" s="1" t="s">
        <v>262</v>
      </c>
      <c r="D22" s="1" t="s">
        <v>263</v>
      </c>
      <c r="E22" s="1" t="s">
        <v>264</v>
      </c>
    </row>
    <row r="23" spans="2:6" ht="25.5" x14ac:dyDescent="0.25">
      <c r="B23" s="1" t="s">
        <v>265</v>
      </c>
      <c r="C23" s="1" t="s">
        <v>266</v>
      </c>
      <c r="D23" s="1" t="s">
        <v>267</v>
      </c>
      <c r="E23" s="1" t="s">
        <v>268</v>
      </c>
    </row>
    <row r="24" spans="2:6" x14ac:dyDescent="0.25">
      <c r="B24" s="1" t="s">
        <v>269</v>
      </c>
      <c r="C24" s="1" t="s">
        <v>270</v>
      </c>
      <c r="D24" s="1" t="s">
        <v>271</v>
      </c>
      <c r="E24" s="1" t="s">
        <v>272</v>
      </c>
    </row>
    <row r="25" spans="2:6" x14ac:dyDescent="0.25">
      <c r="B25" s="1" t="s">
        <v>273</v>
      </c>
      <c r="C25" s="1" t="s">
        <v>274</v>
      </c>
      <c r="D25" s="1" t="s">
        <v>275</v>
      </c>
      <c r="E25" s="1" t="s">
        <v>276</v>
      </c>
    </row>
    <row r="26" spans="2:6" x14ac:dyDescent="0.25">
      <c r="B26" s="1" t="s">
        <v>277</v>
      </c>
      <c r="C26" s="1" t="s">
        <v>278</v>
      </c>
      <c r="D26" s="1" t="s">
        <v>279</v>
      </c>
      <c r="E26" s="1" t="s">
        <v>204</v>
      </c>
    </row>
    <row r="27" spans="2:6" x14ac:dyDescent="0.25">
      <c r="B27" s="1" t="s">
        <v>204</v>
      </c>
      <c r="C27" s="1" t="s">
        <v>280</v>
      </c>
      <c r="D27" s="1" t="s">
        <v>281</v>
      </c>
    </row>
    <row r="28" spans="2:6" x14ac:dyDescent="0.25">
      <c r="C28" s="1" t="s">
        <v>204</v>
      </c>
      <c r="D28" s="1" t="s">
        <v>282</v>
      </c>
    </row>
    <row r="29" spans="2:6" x14ac:dyDescent="0.25">
      <c r="D29" s="1" t="s">
        <v>283</v>
      </c>
    </row>
    <row r="30" spans="2:6" x14ac:dyDescent="0.25">
      <c r="D30" s="1" t="s">
        <v>284</v>
      </c>
    </row>
    <row r="31" spans="2:6" x14ac:dyDescent="0.25">
      <c r="D31" s="1" t="s">
        <v>204</v>
      </c>
    </row>
    <row r="35" spans="2:10" x14ac:dyDescent="0.25">
      <c r="B35" s="1" t="s">
        <v>285</v>
      </c>
      <c r="C35" s="1" t="s">
        <v>266</v>
      </c>
      <c r="D35" s="3" t="s">
        <v>280</v>
      </c>
      <c r="E35" s="3" t="s">
        <v>279</v>
      </c>
      <c r="F35" s="3" t="s">
        <v>281</v>
      </c>
      <c r="G35" s="1" t="s">
        <v>264</v>
      </c>
      <c r="H35" s="1" t="s">
        <v>268</v>
      </c>
      <c r="I35" s="1" t="s">
        <v>272</v>
      </c>
      <c r="J35" s="1" t="s">
        <v>276</v>
      </c>
    </row>
    <row r="36" spans="2:10" x14ac:dyDescent="0.25">
      <c r="B36" s="1" t="s">
        <v>286</v>
      </c>
      <c r="C36" s="1" t="s">
        <v>287</v>
      </c>
      <c r="D36" s="1" t="s">
        <v>288</v>
      </c>
      <c r="E36" s="1" t="s">
        <v>289</v>
      </c>
      <c r="F36" s="1" t="s">
        <v>290</v>
      </c>
      <c r="G36" s="1" t="s">
        <v>291</v>
      </c>
      <c r="H36" s="1" t="s">
        <v>291</v>
      </c>
      <c r="I36" s="1" t="s">
        <v>291</v>
      </c>
      <c r="J36" s="1" t="s">
        <v>292</v>
      </c>
    </row>
    <row r="37" spans="2:10" x14ac:dyDescent="0.25">
      <c r="B37" s="1" t="s">
        <v>293</v>
      </c>
      <c r="C37" s="1" t="s">
        <v>294</v>
      </c>
      <c r="D37" s="1" t="s">
        <v>295</v>
      </c>
      <c r="E37" s="1" t="s">
        <v>296</v>
      </c>
      <c r="F37" s="1" t="s">
        <v>297</v>
      </c>
      <c r="G37" s="1" t="s">
        <v>298</v>
      </c>
      <c r="H37" s="1" t="s">
        <v>298</v>
      </c>
      <c r="I37" s="1" t="s">
        <v>298</v>
      </c>
      <c r="J37" s="1" t="s">
        <v>299</v>
      </c>
    </row>
    <row r="38" spans="2:10" x14ac:dyDescent="0.25">
      <c r="B38" s="1" t="s">
        <v>300</v>
      </c>
      <c r="C38" s="1" t="s">
        <v>204</v>
      </c>
      <c r="D38" s="1" t="s">
        <v>301</v>
      </c>
      <c r="E38" s="1" t="s">
        <v>302</v>
      </c>
      <c r="F38" s="1" t="s">
        <v>303</v>
      </c>
      <c r="G38" s="1" t="s">
        <v>304</v>
      </c>
      <c r="H38" s="1" t="s">
        <v>304</v>
      </c>
      <c r="I38" s="1" t="s">
        <v>304</v>
      </c>
      <c r="J38" s="1" t="s">
        <v>305</v>
      </c>
    </row>
    <row r="39" spans="2:10" x14ac:dyDescent="0.25">
      <c r="B39" s="1" t="s">
        <v>306</v>
      </c>
      <c r="D39" s="1" t="s">
        <v>307</v>
      </c>
      <c r="E39" s="1" t="s">
        <v>204</v>
      </c>
      <c r="F39" s="1" t="s">
        <v>308</v>
      </c>
      <c r="G39" s="1" t="s">
        <v>309</v>
      </c>
      <c r="H39" s="1" t="s">
        <v>309</v>
      </c>
      <c r="I39" s="1" t="s">
        <v>309</v>
      </c>
      <c r="J39" s="1" t="s">
        <v>310</v>
      </c>
    </row>
    <row r="40" spans="2:10" x14ac:dyDescent="0.25">
      <c r="D40" s="1" t="s">
        <v>311</v>
      </c>
      <c r="F40" s="1" t="s">
        <v>312</v>
      </c>
      <c r="G40" s="1" t="s">
        <v>313</v>
      </c>
      <c r="H40" s="1" t="s">
        <v>313</v>
      </c>
      <c r="I40" s="1" t="s">
        <v>313</v>
      </c>
    </row>
    <row r="41" spans="2:10" x14ac:dyDescent="0.25">
      <c r="F41" s="1" t="s">
        <v>314</v>
      </c>
      <c r="G41" s="1" t="s">
        <v>315</v>
      </c>
      <c r="H41" s="1" t="s">
        <v>315</v>
      </c>
      <c r="I41" s="1" t="s">
        <v>315</v>
      </c>
    </row>
    <row r="42" spans="2:10" x14ac:dyDescent="0.25">
      <c r="G42" s="1" t="s">
        <v>299</v>
      </c>
      <c r="H42" s="1" t="s">
        <v>299</v>
      </c>
      <c r="I42" s="1" t="s">
        <v>299</v>
      </c>
    </row>
    <row r="43" spans="2:10" x14ac:dyDescent="0.25">
      <c r="G43" s="1" t="s">
        <v>316</v>
      </c>
      <c r="H43" s="1" t="s">
        <v>316</v>
      </c>
      <c r="I43" s="1" t="s">
        <v>316</v>
      </c>
    </row>
    <row r="44" spans="2:10" x14ac:dyDescent="0.25">
      <c r="G44" s="1" t="s">
        <v>317</v>
      </c>
      <c r="H44" s="1" t="s">
        <v>317</v>
      </c>
      <c r="I44" s="1" t="s">
        <v>317</v>
      </c>
    </row>
    <row r="45" spans="2:10" x14ac:dyDescent="0.25">
      <c r="G45" s="1" t="s">
        <v>318</v>
      </c>
      <c r="H45" s="1" t="s">
        <v>318</v>
      </c>
      <c r="I45" s="1" t="s">
        <v>318</v>
      </c>
    </row>
    <row r="50" spans="2:10" x14ac:dyDescent="0.25">
      <c r="B50" s="1" t="s">
        <v>111</v>
      </c>
      <c r="C50" s="1" t="s">
        <v>319</v>
      </c>
      <c r="D50" s="1" t="s">
        <v>320</v>
      </c>
      <c r="E50" s="1" t="s">
        <v>321</v>
      </c>
      <c r="F50" s="1" t="s">
        <v>322</v>
      </c>
      <c r="G50" s="1" t="s">
        <v>323</v>
      </c>
      <c r="H50" s="1" t="s">
        <v>324</v>
      </c>
      <c r="I50" s="1" t="s">
        <v>325</v>
      </c>
      <c r="J50" s="1" t="s">
        <v>132</v>
      </c>
    </row>
    <row r="51" spans="2:10" x14ac:dyDescent="0.25">
      <c r="D51" s="6" t="s">
        <v>326</v>
      </c>
      <c r="E51" s="6" t="s">
        <v>327</v>
      </c>
    </row>
    <row r="52" spans="2:10" x14ac:dyDescent="0.25">
      <c r="D52" s="6" t="s">
        <v>328</v>
      </c>
      <c r="E52" s="6" t="s">
        <v>329</v>
      </c>
    </row>
    <row r="53" spans="2:10" x14ac:dyDescent="0.25">
      <c r="D53" s="6" t="s">
        <v>330</v>
      </c>
      <c r="E53" s="6"/>
    </row>
    <row r="56" spans="2:10" x14ac:dyDescent="0.25">
      <c r="B56" s="1" t="s">
        <v>5</v>
      </c>
      <c r="C56" s="1" t="s">
        <v>23</v>
      </c>
      <c r="D56" s="1" t="s">
        <v>331</v>
      </c>
      <c r="E56" s="1" t="s">
        <v>332</v>
      </c>
    </row>
    <row r="57" spans="2:10" ht="63.75" x14ac:dyDescent="0.25">
      <c r="B57" s="1" t="s">
        <v>333</v>
      </c>
      <c r="C57" s="1" t="s">
        <v>32</v>
      </c>
      <c r="D57" s="1" t="s">
        <v>40</v>
      </c>
      <c r="E57" s="1" t="s">
        <v>47</v>
      </c>
    </row>
    <row r="58" spans="2:10" ht="114.75" x14ac:dyDescent="0.25">
      <c r="B58" s="1" t="s">
        <v>334</v>
      </c>
      <c r="C58" s="1" t="s">
        <v>35</v>
      </c>
      <c r="D58" s="1" t="s">
        <v>42</v>
      </c>
      <c r="E58" s="1" t="s">
        <v>49</v>
      </c>
    </row>
    <row r="59" spans="2:10" ht="76.5" x14ac:dyDescent="0.25">
      <c r="B59" s="1" t="s">
        <v>335</v>
      </c>
      <c r="C59" s="1" t="s">
        <v>37</v>
      </c>
      <c r="D59" s="1" t="s">
        <v>44</v>
      </c>
    </row>
    <row r="60" spans="2:10" ht="140.25" x14ac:dyDescent="0.25">
      <c r="B60" s="1" t="s">
        <v>336</v>
      </c>
    </row>
    <row r="64" spans="2:10" x14ac:dyDescent="0.25">
      <c r="B64" s="1" t="s">
        <v>337</v>
      </c>
      <c r="C64" s="1" t="s">
        <v>146</v>
      </c>
      <c r="D64" s="1" t="s">
        <v>338</v>
      </c>
      <c r="E64" s="1" t="s">
        <v>339</v>
      </c>
    </row>
    <row r="65" spans="2:5" x14ac:dyDescent="0.25">
      <c r="B65" s="1" t="s">
        <v>340</v>
      </c>
      <c r="C65" s="1" t="s">
        <v>341</v>
      </c>
      <c r="D65" s="1" t="s">
        <v>342</v>
      </c>
      <c r="E65" s="1" t="s">
        <v>343</v>
      </c>
    </row>
    <row r="66" spans="2:5" ht="25.5" x14ac:dyDescent="0.25">
      <c r="B66" s="1" t="s">
        <v>344</v>
      </c>
      <c r="C66" s="1" t="s">
        <v>345</v>
      </c>
      <c r="D66" s="1" t="s">
        <v>346</v>
      </c>
      <c r="E66" s="1" t="s">
        <v>347</v>
      </c>
    </row>
    <row r="67" spans="2:5" x14ac:dyDescent="0.25">
      <c r="B67" s="1" t="s">
        <v>346</v>
      </c>
      <c r="C67" s="1" t="s">
        <v>348</v>
      </c>
      <c r="D67" s="1" t="s">
        <v>349</v>
      </c>
      <c r="E67" s="1" t="s">
        <v>350</v>
      </c>
    </row>
    <row r="68" spans="2:5" x14ac:dyDescent="0.25">
      <c r="B68" s="1" t="s">
        <v>351</v>
      </c>
      <c r="C68" s="1" t="s">
        <v>352</v>
      </c>
      <c r="D68" s="1" t="s">
        <v>353</v>
      </c>
      <c r="E68" s="1" t="s">
        <v>354</v>
      </c>
    </row>
    <row r="69" spans="2:5" x14ac:dyDescent="0.25">
      <c r="B69" s="1" t="s">
        <v>355</v>
      </c>
      <c r="C69" s="1" t="s">
        <v>356</v>
      </c>
      <c r="D69" s="1" t="s">
        <v>357</v>
      </c>
      <c r="E69" s="1" t="s">
        <v>358</v>
      </c>
    </row>
    <row r="70" spans="2:5" x14ac:dyDescent="0.25">
      <c r="B70" s="1" t="s">
        <v>359</v>
      </c>
      <c r="C70" s="1" t="s">
        <v>360</v>
      </c>
      <c r="D70" s="1" t="s">
        <v>361</v>
      </c>
      <c r="E70" s="1" t="s">
        <v>362</v>
      </c>
    </row>
    <row r="71" spans="2:5" ht="25.5" x14ac:dyDescent="0.25">
      <c r="B71" s="1" t="s">
        <v>363</v>
      </c>
      <c r="C71" s="1" t="s">
        <v>364</v>
      </c>
      <c r="D71" s="1" t="s">
        <v>365</v>
      </c>
      <c r="E71" s="1" t="s">
        <v>366</v>
      </c>
    </row>
    <row r="72" spans="2:5" x14ac:dyDescent="0.25">
      <c r="B72" s="1" t="s">
        <v>367</v>
      </c>
      <c r="C72" s="1" t="s">
        <v>368</v>
      </c>
      <c r="D72" s="1" t="s">
        <v>369</v>
      </c>
      <c r="E72" s="1" t="s">
        <v>370</v>
      </c>
    </row>
    <row r="73" spans="2:5" x14ac:dyDescent="0.25">
      <c r="B73" s="1" t="s">
        <v>371</v>
      </c>
      <c r="C73" s="1" t="s">
        <v>372</v>
      </c>
      <c r="D73" s="1" t="s">
        <v>373</v>
      </c>
      <c r="E73" s="1" t="s">
        <v>374</v>
      </c>
    </row>
    <row r="74" spans="2:5" ht="25.5" x14ac:dyDescent="0.25">
      <c r="B74" s="1" t="s">
        <v>375</v>
      </c>
      <c r="C74" s="1" t="s">
        <v>376</v>
      </c>
      <c r="D74" s="1" t="s">
        <v>377</v>
      </c>
      <c r="E74" s="1" t="s">
        <v>378</v>
      </c>
    </row>
    <row r="75" spans="2:5" x14ac:dyDescent="0.25">
      <c r="B75" s="1" t="s">
        <v>379</v>
      </c>
      <c r="C75" s="1" t="s">
        <v>380</v>
      </c>
      <c r="D75" s="1" t="s">
        <v>381</v>
      </c>
      <c r="E75" s="1" t="s">
        <v>382</v>
      </c>
    </row>
    <row r="76" spans="2:5" x14ac:dyDescent="0.25">
      <c r="B76" s="1" t="s">
        <v>383</v>
      </c>
      <c r="C76" s="1" t="s">
        <v>384</v>
      </c>
      <c r="D76" s="1" t="s">
        <v>385</v>
      </c>
      <c r="E76" s="1" t="s">
        <v>386</v>
      </c>
    </row>
    <row r="77" spans="2:5" ht="25.5" x14ac:dyDescent="0.25">
      <c r="B77" s="1" t="s">
        <v>387</v>
      </c>
      <c r="C77" s="1" t="s">
        <v>388</v>
      </c>
      <c r="D77" s="1" t="s">
        <v>389</v>
      </c>
      <c r="E77" s="1" t="s">
        <v>390</v>
      </c>
    </row>
    <row r="78" spans="2:5" ht="25.5" x14ac:dyDescent="0.25">
      <c r="B78" s="1" t="s">
        <v>391</v>
      </c>
      <c r="C78" s="1" t="s">
        <v>392</v>
      </c>
      <c r="D78" s="1" t="s">
        <v>393</v>
      </c>
      <c r="E78" s="1" t="s">
        <v>394</v>
      </c>
    </row>
    <row r="79" spans="2:5" ht="25.5" x14ac:dyDescent="0.25">
      <c r="B79" s="1" t="s">
        <v>395</v>
      </c>
      <c r="C79" s="1" t="s">
        <v>396</v>
      </c>
      <c r="D79" s="1" t="s">
        <v>397</v>
      </c>
      <c r="E79" s="1" t="s">
        <v>398</v>
      </c>
    </row>
    <row r="80" spans="2:5" x14ac:dyDescent="0.25">
      <c r="B80" s="1" t="s">
        <v>399</v>
      </c>
      <c r="C80" s="1" t="s">
        <v>400</v>
      </c>
      <c r="D80" s="1" t="s">
        <v>401</v>
      </c>
      <c r="E80" s="1" t="s">
        <v>402</v>
      </c>
    </row>
    <row r="81" spans="2:5" ht="25.5" x14ac:dyDescent="0.25">
      <c r="B81" s="1" t="s">
        <v>403</v>
      </c>
      <c r="C81" s="1" t="s">
        <v>404</v>
      </c>
      <c r="D81" s="1" t="s">
        <v>405</v>
      </c>
      <c r="E81" s="1" t="s">
        <v>406</v>
      </c>
    </row>
    <row r="82" spans="2:5" ht="25.5" x14ac:dyDescent="0.25">
      <c r="B82" s="1" t="s">
        <v>407</v>
      </c>
      <c r="C82" s="1" t="s">
        <v>408</v>
      </c>
      <c r="D82" s="1" t="s">
        <v>409</v>
      </c>
      <c r="E82" s="1" t="s">
        <v>410</v>
      </c>
    </row>
    <row r="83" spans="2:5" ht="25.5" x14ac:dyDescent="0.25">
      <c r="B83" s="1" t="s">
        <v>411</v>
      </c>
      <c r="C83" s="1" t="s">
        <v>412</v>
      </c>
      <c r="D83" s="1" t="s">
        <v>413</v>
      </c>
      <c r="E83" s="1" t="s">
        <v>414</v>
      </c>
    </row>
    <row r="84" spans="2:5" x14ac:dyDescent="0.25">
      <c r="B84" s="1" t="s">
        <v>415</v>
      </c>
      <c r="C84" s="1" t="s">
        <v>416</v>
      </c>
      <c r="D84" s="1" t="s">
        <v>417</v>
      </c>
      <c r="E84" s="1" t="s">
        <v>418</v>
      </c>
    </row>
    <row r="85" spans="2:5" ht="25.5" x14ac:dyDescent="0.25">
      <c r="B85" s="1" t="s">
        <v>419</v>
      </c>
      <c r="C85" s="1" t="s">
        <v>420</v>
      </c>
      <c r="D85" s="1" t="s">
        <v>421</v>
      </c>
      <c r="E85" s="1" t="s">
        <v>422</v>
      </c>
    </row>
    <row r="86" spans="2:5" ht="25.5" x14ac:dyDescent="0.25">
      <c r="B86" s="1" t="s">
        <v>423</v>
      </c>
      <c r="C86" s="1" t="s">
        <v>424</v>
      </c>
      <c r="D86" s="1" t="s">
        <v>425</v>
      </c>
      <c r="E86" s="1" t="s">
        <v>426</v>
      </c>
    </row>
    <row r="87" spans="2:5" ht="25.5" x14ac:dyDescent="0.25">
      <c r="B87" s="1" t="s">
        <v>427</v>
      </c>
      <c r="C87" s="1" t="s">
        <v>428</v>
      </c>
      <c r="D87" s="1" t="s">
        <v>429</v>
      </c>
      <c r="E87" s="1" t="s">
        <v>430</v>
      </c>
    </row>
    <row r="88" spans="2:5" ht="25.5" x14ac:dyDescent="0.25">
      <c r="B88" s="1" t="s">
        <v>431</v>
      </c>
      <c r="C88" s="1" t="s">
        <v>432</v>
      </c>
      <c r="D88" s="1" t="s">
        <v>433</v>
      </c>
      <c r="E88" s="1" t="s">
        <v>434</v>
      </c>
    </row>
    <row r="89" spans="2:5" x14ac:dyDescent="0.25">
      <c r="C89" s="1" t="s">
        <v>435</v>
      </c>
      <c r="D89" s="1" t="s">
        <v>436</v>
      </c>
      <c r="E89" s="1" t="s">
        <v>437</v>
      </c>
    </row>
    <row r="90" spans="2:5" ht="25.5" x14ac:dyDescent="0.25">
      <c r="C90" s="1" t="s">
        <v>438</v>
      </c>
      <c r="D90" s="1" t="s">
        <v>439</v>
      </c>
      <c r="E90" s="1" t="s">
        <v>440</v>
      </c>
    </row>
    <row r="91" spans="2:5" x14ac:dyDescent="0.25">
      <c r="C91" s="1" t="s">
        <v>441</v>
      </c>
      <c r="D91" s="1" t="s">
        <v>442</v>
      </c>
      <c r="E91" s="1" t="s">
        <v>443</v>
      </c>
    </row>
    <row r="92" spans="2:5" ht="25.5" x14ac:dyDescent="0.25">
      <c r="C92" s="1" t="s">
        <v>444</v>
      </c>
      <c r="D92" s="1" t="s">
        <v>445</v>
      </c>
      <c r="E92" s="1" t="s">
        <v>446</v>
      </c>
    </row>
    <row r="93" spans="2:5" ht="25.5" x14ac:dyDescent="0.25">
      <c r="C93" s="1" t="s">
        <v>447</v>
      </c>
      <c r="D93" s="1" t="s">
        <v>448</v>
      </c>
      <c r="E93" s="1" t="s">
        <v>449</v>
      </c>
    </row>
    <row r="94" spans="2:5" ht="25.5" x14ac:dyDescent="0.25">
      <c r="C94" s="1" t="s">
        <v>450</v>
      </c>
      <c r="D94" s="1" t="s">
        <v>451</v>
      </c>
      <c r="E94" s="1" t="s">
        <v>452</v>
      </c>
    </row>
    <row r="95" spans="2:5" ht="25.5" x14ac:dyDescent="0.25">
      <c r="C95" s="1" t="s">
        <v>453</v>
      </c>
      <c r="D95" s="1" t="s">
        <v>454</v>
      </c>
      <c r="E95" s="1" t="s">
        <v>455</v>
      </c>
    </row>
    <row r="96" spans="2:5" ht="25.5" x14ac:dyDescent="0.25">
      <c r="C96" s="1" t="s">
        <v>456</v>
      </c>
      <c r="D96" s="1" t="s">
        <v>457</v>
      </c>
      <c r="E96" s="1" t="s">
        <v>458</v>
      </c>
    </row>
    <row r="97" spans="3:5" ht="25.5" x14ac:dyDescent="0.25">
      <c r="C97" s="1" t="s">
        <v>459</v>
      </c>
      <c r="D97" s="1" t="s">
        <v>460</v>
      </c>
      <c r="E97" s="1" t="s">
        <v>461</v>
      </c>
    </row>
    <row r="98" spans="3:5" ht="25.5" x14ac:dyDescent="0.25">
      <c r="C98" s="1" t="s">
        <v>462</v>
      </c>
      <c r="D98" s="1" t="s">
        <v>463</v>
      </c>
      <c r="E98" s="1" t="s">
        <v>464</v>
      </c>
    </row>
    <row r="99" spans="3:5" ht="25.5" x14ac:dyDescent="0.25">
      <c r="C99" s="1" t="s">
        <v>465</v>
      </c>
      <c r="D99" s="1" t="s">
        <v>466</v>
      </c>
      <c r="E99" s="1" t="s">
        <v>467</v>
      </c>
    </row>
    <row r="100" spans="3:5" x14ac:dyDescent="0.25">
      <c r="C100" s="1" t="s">
        <v>468</v>
      </c>
      <c r="D100" s="1" t="s">
        <v>469</v>
      </c>
      <c r="E100" s="1" t="s">
        <v>470</v>
      </c>
    </row>
    <row r="101" spans="3:5" ht="25.5" x14ac:dyDescent="0.25">
      <c r="C101" s="1" t="s">
        <v>471</v>
      </c>
      <c r="D101" s="1" t="s">
        <v>472</v>
      </c>
      <c r="E101" s="1" t="s">
        <v>473</v>
      </c>
    </row>
    <row r="102" spans="3:5" ht="25.5" x14ac:dyDescent="0.25">
      <c r="C102" s="1" t="s">
        <v>474</v>
      </c>
      <c r="D102" s="1" t="s">
        <v>475</v>
      </c>
      <c r="E102" s="1" t="s">
        <v>476</v>
      </c>
    </row>
    <row r="103" spans="3:5" ht="25.5" x14ac:dyDescent="0.25">
      <c r="C103" s="1" t="s">
        <v>477</v>
      </c>
      <c r="D103" s="1" t="s">
        <v>478</v>
      </c>
      <c r="E103" s="1" t="s">
        <v>479</v>
      </c>
    </row>
    <row r="104" spans="3:5" ht="25.5" x14ac:dyDescent="0.25">
      <c r="C104" s="1" t="s">
        <v>480</v>
      </c>
      <c r="D104" s="1" t="s">
        <v>481</v>
      </c>
      <c r="E104" s="1" t="s">
        <v>482</v>
      </c>
    </row>
    <row r="105" spans="3:5" ht="25.5" x14ac:dyDescent="0.25">
      <c r="C105" s="1" t="s">
        <v>483</v>
      </c>
      <c r="D105" s="1" t="s">
        <v>484</v>
      </c>
      <c r="E105" s="1" t="s">
        <v>485</v>
      </c>
    </row>
    <row r="106" spans="3:5" ht="25.5" x14ac:dyDescent="0.25">
      <c r="C106" s="1" t="s">
        <v>486</v>
      </c>
      <c r="D106" s="1" t="s">
        <v>487</v>
      </c>
      <c r="E106" s="1" t="s">
        <v>488</v>
      </c>
    </row>
    <row r="107" spans="3:5" ht="25.5" x14ac:dyDescent="0.25">
      <c r="C107" s="1" t="s">
        <v>489</v>
      </c>
      <c r="D107" s="1" t="s">
        <v>490</v>
      </c>
      <c r="E107" s="1" t="s">
        <v>491</v>
      </c>
    </row>
    <row r="108" spans="3:5" ht="25.5" x14ac:dyDescent="0.25">
      <c r="C108" s="1" t="s">
        <v>492</v>
      </c>
      <c r="D108" s="1" t="s">
        <v>493</v>
      </c>
      <c r="E108" s="1" t="s">
        <v>494</v>
      </c>
    </row>
    <row r="109" spans="3:5" ht="25.5" x14ac:dyDescent="0.25">
      <c r="C109" s="1" t="s">
        <v>495</v>
      </c>
      <c r="D109" s="1" t="s">
        <v>496</v>
      </c>
      <c r="E109" s="1" t="s">
        <v>497</v>
      </c>
    </row>
    <row r="110" spans="3:5" ht="25.5" x14ac:dyDescent="0.25">
      <c r="C110" s="1" t="s">
        <v>498</v>
      </c>
      <c r="D110" s="1" t="s">
        <v>499</v>
      </c>
      <c r="E110" s="1" t="s">
        <v>500</v>
      </c>
    </row>
    <row r="111" spans="3:5" ht="25.5" x14ac:dyDescent="0.25">
      <c r="C111" s="1" t="s">
        <v>501</v>
      </c>
      <c r="D111" s="1" t="s">
        <v>502</v>
      </c>
      <c r="E111" s="1" t="s">
        <v>503</v>
      </c>
    </row>
    <row r="112" spans="3:5" x14ac:dyDescent="0.25">
      <c r="C112" s="1" t="s">
        <v>504</v>
      </c>
      <c r="D112" s="1" t="s">
        <v>505</v>
      </c>
      <c r="E112" s="1" t="s">
        <v>506</v>
      </c>
    </row>
    <row r="113" spans="3:5" x14ac:dyDescent="0.25">
      <c r="C113" s="1" t="s">
        <v>507</v>
      </c>
      <c r="D113" s="1" t="s">
        <v>508</v>
      </c>
      <c r="E113" s="1" t="s">
        <v>509</v>
      </c>
    </row>
    <row r="114" spans="3:5" ht="25.5" x14ac:dyDescent="0.25">
      <c r="C114" s="1" t="s">
        <v>510</v>
      </c>
      <c r="D114" s="1" t="s">
        <v>511</v>
      </c>
      <c r="E114" s="1" t="s">
        <v>512</v>
      </c>
    </row>
    <row r="115" spans="3:5" ht="25.5" x14ac:dyDescent="0.25">
      <c r="C115" s="1" t="s">
        <v>513</v>
      </c>
      <c r="D115" s="1" t="s">
        <v>514</v>
      </c>
      <c r="E115" s="1" t="s">
        <v>515</v>
      </c>
    </row>
    <row r="116" spans="3:5" x14ac:dyDescent="0.25">
      <c r="C116" s="1" t="s">
        <v>516</v>
      </c>
      <c r="D116" s="1" t="s">
        <v>517</v>
      </c>
      <c r="E116" s="1" t="s">
        <v>518</v>
      </c>
    </row>
    <row r="117" spans="3:5" ht="25.5" x14ac:dyDescent="0.25">
      <c r="C117" s="1" t="s">
        <v>519</v>
      </c>
      <c r="D117" s="1" t="s">
        <v>520</v>
      </c>
      <c r="E117" s="1" t="s">
        <v>521</v>
      </c>
    </row>
    <row r="118" spans="3:5" x14ac:dyDescent="0.25">
      <c r="C118" s="1" t="s">
        <v>522</v>
      </c>
      <c r="D118" s="1" t="s">
        <v>523</v>
      </c>
      <c r="E118" s="1" t="s">
        <v>524</v>
      </c>
    </row>
    <row r="119" spans="3:5" x14ac:dyDescent="0.25">
      <c r="C119" s="1" t="s">
        <v>525</v>
      </c>
      <c r="D119" s="1" t="s">
        <v>526</v>
      </c>
      <c r="E119" s="1" t="s">
        <v>527</v>
      </c>
    </row>
    <row r="120" spans="3:5" x14ac:dyDescent="0.25">
      <c r="C120" s="1" t="s">
        <v>528</v>
      </c>
      <c r="D120" s="1" t="s">
        <v>529</v>
      </c>
      <c r="E120" s="1" t="s">
        <v>530</v>
      </c>
    </row>
    <row r="121" spans="3:5" x14ac:dyDescent="0.25">
      <c r="C121" s="1" t="s">
        <v>531</v>
      </c>
      <c r="D121" s="1" t="s">
        <v>532</v>
      </c>
      <c r="E121" s="1" t="s">
        <v>533</v>
      </c>
    </row>
    <row r="122" spans="3:5" ht="25.5" x14ac:dyDescent="0.25">
      <c r="C122" s="1" t="s">
        <v>534</v>
      </c>
      <c r="D122" s="1" t="s">
        <v>535</v>
      </c>
      <c r="E122" s="1" t="s">
        <v>536</v>
      </c>
    </row>
    <row r="123" spans="3:5" ht="25.5" x14ac:dyDescent="0.25">
      <c r="C123" s="1" t="s">
        <v>537</v>
      </c>
      <c r="D123" s="1" t="s">
        <v>538</v>
      </c>
      <c r="E123" s="1" t="s">
        <v>539</v>
      </c>
    </row>
    <row r="124" spans="3:5" x14ac:dyDescent="0.25">
      <c r="C124" s="1" t="s">
        <v>540</v>
      </c>
      <c r="D124" s="1" t="s">
        <v>541</v>
      </c>
      <c r="E124" s="1" t="s">
        <v>542</v>
      </c>
    </row>
    <row r="125" spans="3:5" x14ac:dyDescent="0.25">
      <c r="C125" s="1" t="s">
        <v>543</v>
      </c>
      <c r="D125" s="1" t="s">
        <v>544</v>
      </c>
      <c r="E125" s="1" t="s">
        <v>545</v>
      </c>
    </row>
    <row r="126" spans="3:5" x14ac:dyDescent="0.25">
      <c r="C126" s="1" t="s">
        <v>546</v>
      </c>
      <c r="D126" s="1" t="s">
        <v>547</v>
      </c>
      <c r="E126" s="1" t="s">
        <v>548</v>
      </c>
    </row>
    <row r="127" spans="3:5" x14ac:dyDescent="0.25">
      <c r="C127" s="1" t="s">
        <v>549</v>
      </c>
      <c r="D127" s="1" t="s">
        <v>550</v>
      </c>
      <c r="E127" s="1" t="s">
        <v>551</v>
      </c>
    </row>
    <row r="128" spans="3:5" x14ac:dyDescent="0.25">
      <c r="C128" s="1" t="s">
        <v>552</v>
      </c>
      <c r="D128" s="1" t="s">
        <v>553</v>
      </c>
      <c r="E128" s="1" t="s">
        <v>554</v>
      </c>
    </row>
    <row r="129" spans="3:5" ht="25.5" x14ac:dyDescent="0.25">
      <c r="C129" s="1" t="s">
        <v>555</v>
      </c>
      <c r="D129" s="1" t="s">
        <v>556</v>
      </c>
      <c r="E129" s="1" t="s">
        <v>557</v>
      </c>
    </row>
    <row r="130" spans="3:5" x14ac:dyDescent="0.25">
      <c r="C130" s="1" t="s">
        <v>558</v>
      </c>
      <c r="D130" s="1" t="s">
        <v>559</v>
      </c>
      <c r="E130" s="1" t="s">
        <v>560</v>
      </c>
    </row>
    <row r="131" spans="3:5" x14ac:dyDescent="0.25">
      <c r="C131" s="1" t="s">
        <v>561</v>
      </c>
      <c r="D131" s="1" t="s">
        <v>562</v>
      </c>
      <c r="E131" s="1" t="s">
        <v>563</v>
      </c>
    </row>
    <row r="132" spans="3:5" x14ac:dyDescent="0.25">
      <c r="C132" s="1" t="s">
        <v>564</v>
      </c>
      <c r="D132" s="1" t="s">
        <v>565</v>
      </c>
      <c r="E132" s="1" t="s">
        <v>566</v>
      </c>
    </row>
    <row r="133" spans="3:5" x14ac:dyDescent="0.25">
      <c r="C133" s="1" t="s">
        <v>567</v>
      </c>
      <c r="D133" s="1" t="s">
        <v>568</v>
      </c>
      <c r="E133" s="1" t="s">
        <v>569</v>
      </c>
    </row>
    <row r="134" spans="3:5" x14ac:dyDescent="0.25">
      <c r="C134" s="1" t="s">
        <v>570</v>
      </c>
      <c r="D134" s="1" t="s">
        <v>571</v>
      </c>
      <c r="E134" s="1" t="s">
        <v>572</v>
      </c>
    </row>
    <row r="135" spans="3:5" ht="25.5" x14ac:dyDescent="0.25">
      <c r="C135" s="1" t="s">
        <v>573</v>
      </c>
      <c r="D135" s="1" t="s">
        <v>574</v>
      </c>
      <c r="E135" s="1" t="s">
        <v>575</v>
      </c>
    </row>
    <row r="136" spans="3:5" x14ac:dyDescent="0.25">
      <c r="C136" s="1" t="s">
        <v>576</v>
      </c>
      <c r="D136" s="1" t="s">
        <v>577</v>
      </c>
      <c r="E136" s="1" t="s">
        <v>578</v>
      </c>
    </row>
    <row r="137" spans="3:5" x14ac:dyDescent="0.25">
      <c r="C137" s="1" t="s">
        <v>579</v>
      </c>
      <c r="D137" s="1" t="s">
        <v>580</v>
      </c>
      <c r="E137" s="1" t="s">
        <v>581</v>
      </c>
    </row>
    <row r="138" spans="3:5" x14ac:dyDescent="0.25">
      <c r="C138" s="1" t="s">
        <v>582</v>
      </c>
      <c r="D138" s="1" t="s">
        <v>583</v>
      </c>
      <c r="E138" s="1" t="s">
        <v>584</v>
      </c>
    </row>
    <row r="139" spans="3:5" ht="25.5" x14ac:dyDescent="0.25">
      <c r="C139" s="1" t="s">
        <v>585</v>
      </c>
      <c r="D139" s="1" t="s">
        <v>586</v>
      </c>
      <c r="E139" s="1" t="s">
        <v>587</v>
      </c>
    </row>
    <row r="140" spans="3:5" ht="38.25" x14ac:dyDescent="0.25">
      <c r="C140" s="1" t="s">
        <v>588</v>
      </c>
      <c r="D140" s="1" t="s">
        <v>589</v>
      </c>
      <c r="E140" s="1" t="s">
        <v>590</v>
      </c>
    </row>
    <row r="141" spans="3:5" ht="25.5" x14ac:dyDescent="0.25">
      <c r="C141" s="1" t="s">
        <v>591</v>
      </c>
      <c r="D141" s="1" t="s">
        <v>592</v>
      </c>
      <c r="E141" s="1" t="s">
        <v>593</v>
      </c>
    </row>
    <row r="142" spans="3:5" x14ac:dyDescent="0.25">
      <c r="C142" s="1" t="s">
        <v>594</v>
      </c>
      <c r="D142" s="1" t="s">
        <v>595</v>
      </c>
      <c r="E142" s="1" t="s">
        <v>596</v>
      </c>
    </row>
    <row r="143" spans="3:5" ht="25.5" x14ac:dyDescent="0.25">
      <c r="C143" s="1" t="s">
        <v>597</v>
      </c>
      <c r="D143" s="1" t="s">
        <v>598</v>
      </c>
      <c r="E143" s="1" t="s">
        <v>599</v>
      </c>
    </row>
    <row r="144" spans="3:5" ht="25.5" x14ac:dyDescent="0.25">
      <c r="C144" s="1" t="s">
        <v>600</v>
      </c>
      <c r="D144" s="1" t="s">
        <v>601</v>
      </c>
      <c r="E144" s="1" t="s">
        <v>602</v>
      </c>
    </row>
    <row r="145" spans="3:5" x14ac:dyDescent="0.25">
      <c r="C145" s="1" t="s">
        <v>603</v>
      </c>
      <c r="D145" s="1" t="s">
        <v>604</v>
      </c>
      <c r="E145" s="1" t="s">
        <v>605</v>
      </c>
    </row>
    <row r="146" spans="3:5" x14ac:dyDescent="0.25">
      <c r="C146" s="1" t="s">
        <v>606</v>
      </c>
      <c r="D146" s="1" t="s">
        <v>607</v>
      </c>
      <c r="E146" s="1" t="s">
        <v>608</v>
      </c>
    </row>
    <row r="147" spans="3:5" x14ac:dyDescent="0.25">
      <c r="C147" s="1" t="s">
        <v>609</v>
      </c>
      <c r="D147" s="1" t="s">
        <v>610</v>
      </c>
      <c r="E147" s="1" t="s">
        <v>611</v>
      </c>
    </row>
    <row r="148" spans="3:5" ht="25.5" x14ac:dyDescent="0.25">
      <c r="C148" s="1" t="s">
        <v>612</v>
      </c>
      <c r="D148" s="1" t="s">
        <v>613</v>
      </c>
      <c r="E148" s="1" t="s">
        <v>614</v>
      </c>
    </row>
    <row r="149" spans="3:5" ht="38.25" x14ac:dyDescent="0.25">
      <c r="C149" s="1" t="s">
        <v>615</v>
      </c>
      <c r="D149" s="1" t="s">
        <v>616</v>
      </c>
      <c r="E149" s="1" t="s">
        <v>617</v>
      </c>
    </row>
    <row r="150" spans="3:5" ht="25.5" x14ac:dyDescent="0.25">
      <c r="C150" s="1" t="s">
        <v>618</v>
      </c>
      <c r="D150" s="1" t="s">
        <v>619</v>
      </c>
      <c r="E150" s="1" t="s">
        <v>620</v>
      </c>
    </row>
    <row r="151" spans="3:5" ht="38.25" x14ac:dyDescent="0.25">
      <c r="C151" s="1" t="s">
        <v>621</v>
      </c>
      <c r="D151" s="1" t="s">
        <v>622</v>
      </c>
      <c r="E151" s="1" t="s">
        <v>623</v>
      </c>
    </row>
    <row r="152" spans="3:5" x14ac:dyDescent="0.25">
      <c r="C152" s="1" t="s">
        <v>624</v>
      </c>
      <c r="E152" s="1" t="s">
        <v>625</v>
      </c>
    </row>
    <row r="153" spans="3:5" x14ac:dyDescent="0.25">
      <c r="C153" s="1" t="s">
        <v>626</v>
      </c>
      <c r="E153" s="1" t="s">
        <v>627</v>
      </c>
    </row>
    <row r="154" spans="3:5" x14ac:dyDescent="0.25">
      <c r="C154" s="1" t="s">
        <v>628</v>
      </c>
      <c r="E154" s="1" t="s">
        <v>629</v>
      </c>
    </row>
    <row r="155" spans="3:5" x14ac:dyDescent="0.25">
      <c r="C155" s="1" t="s">
        <v>630</v>
      </c>
      <c r="E155" s="1" t="s">
        <v>631</v>
      </c>
    </row>
    <row r="156" spans="3:5" x14ac:dyDescent="0.25">
      <c r="C156" s="1" t="s">
        <v>632</v>
      </c>
      <c r="E156" s="1" t="s">
        <v>633</v>
      </c>
    </row>
    <row r="157" spans="3:5" x14ac:dyDescent="0.25">
      <c r="C157" s="1" t="s">
        <v>634</v>
      </c>
      <c r="E157" s="1" t="s">
        <v>635</v>
      </c>
    </row>
    <row r="158" spans="3:5" x14ac:dyDescent="0.25">
      <c r="C158" s="1" t="s">
        <v>636</v>
      </c>
      <c r="E158" s="1" t="s">
        <v>637</v>
      </c>
    </row>
    <row r="159" spans="3:5" x14ac:dyDescent="0.25">
      <c r="C159" s="1" t="s">
        <v>638</v>
      </c>
      <c r="E159" s="1" t="s">
        <v>639</v>
      </c>
    </row>
    <row r="160" spans="3:5" x14ac:dyDescent="0.25">
      <c r="C160" s="1" t="s">
        <v>640</v>
      </c>
      <c r="E160" s="1" t="s">
        <v>641</v>
      </c>
    </row>
    <row r="161" spans="3:5" x14ac:dyDescent="0.25">
      <c r="C161" s="1" t="s">
        <v>642</v>
      </c>
      <c r="E161" s="1" t="s">
        <v>643</v>
      </c>
    </row>
    <row r="162" spans="3:5" x14ac:dyDescent="0.25">
      <c r="C162" s="1" t="s">
        <v>644</v>
      </c>
      <c r="E162" s="1" t="s">
        <v>645</v>
      </c>
    </row>
    <row r="163" spans="3:5" x14ac:dyDescent="0.25">
      <c r="C163" s="1" t="s">
        <v>646</v>
      </c>
      <c r="E163" s="1" t="s">
        <v>647</v>
      </c>
    </row>
    <row r="164" spans="3:5" x14ac:dyDescent="0.25">
      <c r="C164" s="1" t="s">
        <v>648</v>
      </c>
      <c r="E164" s="1" t="s">
        <v>649</v>
      </c>
    </row>
    <row r="165" spans="3:5" x14ac:dyDescent="0.25">
      <c r="C165" s="1" t="s">
        <v>650</v>
      </c>
      <c r="E165" s="1" t="s">
        <v>651</v>
      </c>
    </row>
    <row r="166" spans="3:5" x14ac:dyDescent="0.25">
      <c r="C166" s="1" t="s">
        <v>652</v>
      </c>
      <c r="E166" s="1" t="s">
        <v>653</v>
      </c>
    </row>
    <row r="167" spans="3:5" ht="25.5" x14ac:dyDescent="0.25">
      <c r="C167" s="1" t="s">
        <v>654</v>
      </c>
      <c r="E167" s="1" t="s">
        <v>655</v>
      </c>
    </row>
    <row r="168" spans="3:5" x14ac:dyDescent="0.25">
      <c r="C168" s="1" t="s">
        <v>656</v>
      </c>
      <c r="E168" s="1" t="s">
        <v>657</v>
      </c>
    </row>
    <row r="169" spans="3:5" x14ac:dyDescent="0.25">
      <c r="C169" s="1" t="s">
        <v>658</v>
      </c>
      <c r="E169" s="1" t="s">
        <v>659</v>
      </c>
    </row>
    <row r="170" spans="3:5" x14ac:dyDescent="0.25">
      <c r="C170" s="1" t="s">
        <v>660</v>
      </c>
      <c r="E170" s="1" t="s">
        <v>661</v>
      </c>
    </row>
    <row r="171" spans="3:5" x14ac:dyDescent="0.25">
      <c r="C171" s="1" t="s">
        <v>662</v>
      </c>
      <c r="E171" s="1" t="s">
        <v>663</v>
      </c>
    </row>
    <row r="172" spans="3:5" ht="25.5" x14ac:dyDescent="0.25">
      <c r="C172" s="1" t="s">
        <v>664</v>
      </c>
      <c r="E172" s="1" t="s">
        <v>665</v>
      </c>
    </row>
    <row r="173" spans="3:5" x14ac:dyDescent="0.25">
      <c r="C173" s="1" t="s">
        <v>666</v>
      </c>
      <c r="E173" s="1" t="s">
        <v>667</v>
      </c>
    </row>
    <row r="174" spans="3:5" ht="25.5" x14ac:dyDescent="0.25">
      <c r="C174" s="1" t="s">
        <v>668</v>
      </c>
      <c r="E174" s="1" t="s">
        <v>669</v>
      </c>
    </row>
    <row r="175" spans="3:5" x14ac:dyDescent="0.25">
      <c r="C175" s="1" t="s">
        <v>670</v>
      </c>
      <c r="E175" s="1" t="s">
        <v>671</v>
      </c>
    </row>
    <row r="176" spans="3:5" ht="25.5" x14ac:dyDescent="0.25">
      <c r="C176" s="1" t="s">
        <v>672</v>
      </c>
      <c r="E176" s="1" t="s">
        <v>673</v>
      </c>
    </row>
    <row r="177" spans="3:5" ht="38.25" x14ac:dyDescent="0.25">
      <c r="C177" s="1" t="s">
        <v>674</v>
      </c>
      <c r="E177" s="1" t="s">
        <v>675</v>
      </c>
    </row>
    <row r="178" spans="3:5" x14ac:dyDescent="0.25">
      <c r="C178" s="1" t="s">
        <v>676</v>
      </c>
      <c r="E178" s="1" t="s">
        <v>677</v>
      </c>
    </row>
    <row r="179" spans="3:5" x14ac:dyDescent="0.25">
      <c r="C179" s="1" t="s">
        <v>678</v>
      </c>
      <c r="E179" s="1" t="s">
        <v>679</v>
      </c>
    </row>
    <row r="180" spans="3:5" ht="25.5" x14ac:dyDescent="0.25">
      <c r="C180" s="1" t="s">
        <v>680</v>
      </c>
      <c r="E180" s="1" t="s">
        <v>681</v>
      </c>
    </row>
    <row r="181" spans="3:5" x14ac:dyDescent="0.25">
      <c r="C181" s="1" t="s">
        <v>682</v>
      </c>
      <c r="E181" s="1" t="s">
        <v>683</v>
      </c>
    </row>
    <row r="182" spans="3:5" x14ac:dyDescent="0.25">
      <c r="C182" s="1" t="s">
        <v>684</v>
      </c>
      <c r="E182" s="1" t="s">
        <v>685</v>
      </c>
    </row>
    <row r="183" spans="3:5" x14ac:dyDescent="0.25">
      <c r="C183" s="1" t="s">
        <v>686</v>
      </c>
      <c r="E183" s="1" t="s">
        <v>687</v>
      </c>
    </row>
    <row r="184" spans="3:5" x14ac:dyDescent="0.25">
      <c r="C184" s="1" t="s">
        <v>688</v>
      </c>
      <c r="E184" s="1" t="s">
        <v>689</v>
      </c>
    </row>
    <row r="185" spans="3:5" x14ac:dyDescent="0.25">
      <c r="C185" s="1" t="s">
        <v>690</v>
      </c>
      <c r="E185" s="1" t="s">
        <v>691</v>
      </c>
    </row>
    <row r="186" spans="3:5" x14ac:dyDescent="0.25">
      <c r="C186" s="1" t="s">
        <v>692</v>
      </c>
      <c r="E186" s="1" t="s">
        <v>693</v>
      </c>
    </row>
    <row r="187" spans="3:5" ht="25.5" x14ac:dyDescent="0.25">
      <c r="C187" s="1" t="s">
        <v>694</v>
      </c>
      <c r="E187" s="1" t="s">
        <v>695</v>
      </c>
    </row>
    <row r="188" spans="3:5" x14ac:dyDescent="0.25">
      <c r="C188" s="1" t="s">
        <v>696</v>
      </c>
      <c r="E188" s="1" t="s">
        <v>697</v>
      </c>
    </row>
    <row r="189" spans="3:5" x14ac:dyDescent="0.25">
      <c r="C189" s="1" t="s">
        <v>698</v>
      </c>
      <c r="E189" s="1" t="s">
        <v>699</v>
      </c>
    </row>
    <row r="190" spans="3:5" x14ac:dyDescent="0.25">
      <c r="C190" s="1" t="s">
        <v>700</v>
      </c>
      <c r="E190" s="1" t="s">
        <v>701</v>
      </c>
    </row>
    <row r="191" spans="3:5" x14ac:dyDescent="0.25">
      <c r="C191" s="1" t="s">
        <v>702</v>
      </c>
      <c r="E191" s="1" t="s">
        <v>703</v>
      </c>
    </row>
    <row r="192" spans="3:5" ht="25.5" x14ac:dyDescent="0.25">
      <c r="C192" s="1" t="s">
        <v>704</v>
      </c>
      <c r="E192" s="1" t="s">
        <v>705</v>
      </c>
    </row>
    <row r="193" spans="3:5" x14ac:dyDescent="0.25">
      <c r="C193" s="1" t="s">
        <v>706</v>
      </c>
      <c r="E193" s="1" t="s">
        <v>707</v>
      </c>
    </row>
    <row r="194" spans="3:5" x14ac:dyDescent="0.25">
      <c r="C194" s="1" t="s">
        <v>708</v>
      </c>
      <c r="E194" s="1" t="s">
        <v>709</v>
      </c>
    </row>
    <row r="195" spans="3:5" ht="25.5" x14ac:dyDescent="0.25">
      <c r="C195" s="1" t="s">
        <v>710</v>
      </c>
      <c r="E195" s="1" t="s">
        <v>711</v>
      </c>
    </row>
    <row r="196" spans="3:5" x14ac:dyDescent="0.25">
      <c r="C196" s="1" t="s">
        <v>712</v>
      </c>
      <c r="E196" s="1" t="s">
        <v>713</v>
      </c>
    </row>
    <row r="197" spans="3:5" ht="25.5" x14ac:dyDescent="0.25">
      <c r="C197" s="1" t="s">
        <v>714</v>
      </c>
      <c r="E197" s="1" t="s">
        <v>715</v>
      </c>
    </row>
    <row r="198" spans="3:5" x14ac:dyDescent="0.25">
      <c r="C198" s="1" t="s">
        <v>716</v>
      </c>
      <c r="E198" s="1" t="s">
        <v>717</v>
      </c>
    </row>
    <row r="199" spans="3:5" x14ac:dyDescent="0.25">
      <c r="C199" s="1" t="s">
        <v>718</v>
      </c>
      <c r="E199" s="1" t="s">
        <v>719</v>
      </c>
    </row>
    <row r="200" spans="3:5" x14ac:dyDescent="0.25">
      <c r="C200" s="1" t="s">
        <v>720</v>
      </c>
      <c r="E200" s="1" t="s">
        <v>721</v>
      </c>
    </row>
    <row r="201" spans="3:5" x14ac:dyDescent="0.25">
      <c r="C201" s="1" t="s">
        <v>722</v>
      </c>
      <c r="E201" s="1" t="s">
        <v>723</v>
      </c>
    </row>
    <row r="202" spans="3:5" x14ac:dyDescent="0.25">
      <c r="C202" s="1" t="s">
        <v>724</v>
      </c>
      <c r="E202" s="1" t="s">
        <v>725</v>
      </c>
    </row>
    <row r="203" spans="3:5" x14ac:dyDescent="0.25">
      <c r="C203" s="1" t="s">
        <v>726</v>
      </c>
      <c r="E203" s="1" t="s">
        <v>727</v>
      </c>
    </row>
    <row r="204" spans="3:5" x14ac:dyDescent="0.25">
      <c r="C204" s="1" t="s">
        <v>728</v>
      </c>
      <c r="E204" s="1" t="s">
        <v>729</v>
      </c>
    </row>
    <row r="205" spans="3:5" x14ac:dyDescent="0.25">
      <c r="C205" s="1" t="s">
        <v>730</v>
      </c>
      <c r="E205" s="1" t="s">
        <v>731</v>
      </c>
    </row>
    <row r="206" spans="3:5" x14ac:dyDescent="0.25">
      <c r="C206" s="1" t="s">
        <v>732</v>
      </c>
      <c r="E206" s="1" t="s">
        <v>733</v>
      </c>
    </row>
    <row r="207" spans="3:5" x14ac:dyDescent="0.25">
      <c r="C207" s="1" t="s">
        <v>734</v>
      </c>
      <c r="E207" s="1" t="s">
        <v>735</v>
      </c>
    </row>
    <row r="208" spans="3:5" x14ac:dyDescent="0.25">
      <c r="C208" s="1" t="s">
        <v>736</v>
      </c>
      <c r="E208" s="1" t="s">
        <v>737</v>
      </c>
    </row>
    <row r="209" spans="3:5" x14ac:dyDescent="0.25">
      <c r="C209" s="1" t="s">
        <v>738</v>
      </c>
      <c r="E209" s="1" t="s">
        <v>739</v>
      </c>
    </row>
    <row r="210" spans="3:5" x14ac:dyDescent="0.25">
      <c r="C210" s="1" t="s">
        <v>740</v>
      </c>
      <c r="E210" s="1" t="s">
        <v>741</v>
      </c>
    </row>
    <row r="211" spans="3:5" x14ac:dyDescent="0.25">
      <c r="C211" s="1" t="s">
        <v>742</v>
      </c>
      <c r="E211" s="1" t="s">
        <v>743</v>
      </c>
    </row>
    <row r="212" spans="3:5" x14ac:dyDescent="0.25">
      <c r="C212" s="1" t="s">
        <v>744</v>
      </c>
      <c r="E212" s="1" t="s">
        <v>745</v>
      </c>
    </row>
    <row r="213" spans="3:5" x14ac:dyDescent="0.25">
      <c r="C213" s="1" t="s">
        <v>746</v>
      </c>
      <c r="E213" s="1" t="s">
        <v>747</v>
      </c>
    </row>
    <row r="214" spans="3:5" x14ac:dyDescent="0.25">
      <c r="C214" s="1" t="s">
        <v>748</v>
      </c>
      <c r="E214" s="1" t="s">
        <v>749</v>
      </c>
    </row>
    <row r="215" spans="3:5" x14ac:dyDescent="0.25">
      <c r="C215" s="1" t="s">
        <v>750</v>
      </c>
      <c r="E215" s="1" t="s">
        <v>751</v>
      </c>
    </row>
    <row r="216" spans="3:5" x14ac:dyDescent="0.25">
      <c r="C216" s="1" t="s">
        <v>752</v>
      </c>
      <c r="E216" s="1" t="s">
        <v>753</v>
      </c>
    </row>
    <row r="217" spans="3:5" x14ac:dyDescent="0.25">
      <c r="C217" s="1" t="s">
        <v>754</v>
      </c>
      <c r="E217" s="1" t="s">
        <v>755</v>
      </c>
    </row>
    <row r="218" spans="3:5" x14ac:dyDescent="0.25">
      <c r="C218" s="1" t="s">
        <v>756</v>
      </c>
      <c r="E218" s="1" t="s">
        <v>757</v>
      </c>
    </row>
    <row r="219" spans="3:5" x14ac:dyDescent="0.25">
      <c r="C219" s="1" t="s">
        <v>758</v>
      </c>
      <c r="E219" s="1" t="s">
        <v>759</v>
      </c>
    </row>
    <row r="220" spans="3:5" x14ac:dyDescent="0.25">
      <c r="C220" s="1" t="s">
        <v>760</v>
      </c>
      <c r="E220" s="1" t="s">
        <v>761</v>
      </c>
    </row>
    <row r="221" spans="3:5" x14ac:dyDescent="0.25">
      <c r="C221" s="1" t="s">
        <v>762</v>
      </c>
      <c r="E221" s="1" t="s">
        <v>763</v>
      </c>
    </row>
    <row r="222" spans="3:5" x14ac:dyDescent="0.25">
      <c r="C222" s="1" t="s">
        <v>764</v>
      </c>
      <c r="E222" s="1" t="s">
        <v>765</v>
      </c>
    </row>
    <row r="223" spans="3:5" x14ac:dyDescent="0.25">
      <c r="C223" s="1" t="s">
        <v>766</v>
      </c>
      <c r="E223" s="1" t="s">
        <v>767</v>
      </c>
    </row>
    <row r="224" spans="3:5" x14ac:dyDescent="0.25">
      <c r="C224" s="1" t="s">
        <v>768</v>
      </c>
      <c r="E224" s="1" t="s">
        <v>769</v>
      </c>
    </row>
    <row r="225" spans="3:5" x14ac:dyDescent="0.25">
      <c r="C225" s="1" t="s">
        <v>770</v>
      </c>
      <c r="E225" s="1" t="s">
        <v>771</v>
      </c>
    </row>
    <row r="226" spans="3:5" x14ac:dyDescent="0.25">
      <c r="C226" s="1" t="s">
        <v>772</v>
      </c>
      <c r="E226" s="1" t="s">
        <v>773</v>
      </c>
    </row>
    <row r="227" spans="3:5" x14ac:dyDescent="0.25">
      <c r="C227" s="1" t="s">
        <v>774</v>
      </c>
      <c r="E227" s="1" t="s">
        <v>775</v>
      </c>
    </row>
    <row r="228" spans="3:5" x14ac:dyDescent="0.25">
      <c r="C228" s="1" t="s">
        <v>776</v>
      </c>
      <c r="E228" s="1" t="s">
        <v>777</v>
      </c>
    </row>
    <row r="229" spans="3:5" x14ac:dyDescent="0.25">
      <c r="C229" s="1" t="s">
        <v>778</v>
      </c>
      <c r="E229" s="1" t="s">
        <v>779</v>
      </c>
    </row>
    <row r="230" spans="3:5" x14ac:dyDescent="0.25">
      <c r="C230" s="1" t="s">
        <v>780</v>
      </c>
      <c r="E230" s="1" t="s">
        <v>781</v>
      </c>
    </row>
    <row r="231" spans="3:5" x14ac:dyDescent="0.25">
      <c r="C231" s="1" t="s">
        <v>782</v>
      </c>
      <c r="E231" s="1" t="s">
        <v>783</v>
      </c>
    </row>
    <row r="232" spans="3:5" ht="25.5" x14ac:dyDescent="0.25">
      <c r="C232" s="1" t="s">
        <v>784</v>
      </c>
      <c r="E232" s="1" t="s">
        <v>785</v>
      </c>
    </row>
    <row r="233" spans="3:5" x14ac:dyDescent="0.25">
      <c r="C233" s="1" t="s">
        <v>786</v>
      </c>
      <c r="E233" s="1" t="s">
        <v>787</v>
      </c>
    </row>
    <row r="234" spans="3:5" x14ac:dyDescent="0.25">
      <c r="C234" s="1" t="s">
        <v>788</v>
      </c>
      <c r="E234" s="1" t="s">
        <v>789</v>
      </c>
    </row>
    <row r="235" spans="3:5" ht="25.5" x14ac:dyDescent="0.25">
      <c r="C235" s="1" t="s">
        <v>790</v>
      </c>
      <c r="E235" s="1" t="s">
        <v>791</v>
      </c>
    </row>
    <row r="236" spans="3:5" x14ac:dyDescent="0.25">
      <c r="C236" s="1" t="s">
        <v>792</v>
      </c>
      <c r="E236" s="1" t="s">
        <v>793</v>
      </c>
    </row>
    <row r="237" spans="3:5" x14ac:dyDescent="0.25">
      <c r="C237" s="1" t="s">
        <v>794</v>
      </c>
      <c r="E237" s="1" t="s">
        <v>795</v>
      </c>
    </row>
    <row r="238" spans="3:5" x14ac:dyDescent="0.25">
      <c r="C238" s="1" t="s">
        <v>796</v>
      </c>
      <c r="E238" s="1" t="s">
        <v>797</v>
      </c>
    </row>
    <row r="239" spans="3:5" x14ac:dyDescent="0.25">
      <c r="C239" s="1" t="s">
        <v>798</v>
      </c>
      <c r="E239" s="1" t="s">
        <v>799</v>
      </c>
    </row>
    <row r="240" spans="3:5" x14ac:dyDescent="0.25">
      <c r="C240" s="1" t="s">
        <v>800</v>
      </c>
      <c r="E240" s="1" t="s">
        <v>801</v>
      </c>
    </row>
    <row r="241" spans="3:5" x14ac:dyDescent="0.25">
      <c r="C241" s="1" t="s">
        <v>802</v>
      </c>
      <c r="E241" s="1" t="s">
        <v>803</v>
      </c>
    </row>
    <row r="242" spans="3:5" x14ac:dyDescent="0.25">
      <c r="C242" s="1" t="s">
        <v>804</v>
      </c>
      <c r="E242" s="1" t="s">
        <v>805</v>
      </c>
    </row>
    <row r="243" spans="3:5" x14ac:dyDescent="0.25">
      <c r="C243" s="1" t="s">
        <v>806</v>
      </c>
      <c r="E243" s="1" t="s">
        <v>807</v>
      </c>
    </row>
    <row r="244" spans="3:5" x14ac:dyDescent="0.25">
      <c r="C244" s="1" t="s">
        <v>808</v>
      </c>
      <c r="E244" s="1" t="s">
        <v>809</v>
      </c>
    </row>
    <row r="245" spans="3:5" x14ac:dyDescent="0.25">
      <c r="C245" s="1" t="s">
        <v>810</v>
      </c>
      <c r="E245" s="1" t="s">
        <v>811</v>
      </c>
    </row>
    <row r="246" spans="3:5" x14ac:dyDescent="0.25">
      <c r="C246" s="1" t="s">
        <v>812</v>
      </c>
      <c r="E246" s="1" t="s">
        <v>813</v>
      </c>
    </row>
    <row r="247" spans="3:5" x14ac:dyDescent="0.25">
      <c r="C247" s="1" t="s">
        <v>814</v>
      </c>
      <c r="E247" s="1" t="s">
        <v>815</v>
      </c>
    </row>
    <row r="248" spans="3:5" x14ac:dyDescent="0.25">
      <c r="C248" s="1" t="s">
        <v>816</v>
      </c>
      <c r="E248" s="1" t="s">
        <v>817</v>
      </c>
    </row>
    <row r="249" spans="3:5" x14ac:dyDescent="0.25">
      <c r="C249" s="1" t="s">
        <v>818</v>
      </c>
      <c r="E249" s="1" t="s">
        <v>819</v>
      </c>
    </row>
    <row r="250" spans="3:5" x14ac:dyDescent="0.25">
      <c r="C250" s="1" t="s">
        <v>820</v>
      </c>
      <c r="E250" s="1" t="s">
        <v>821</v>
      </c>
    </row>
    <row r="251" spans="3:5" x14ac:dyDescent="0.25">
      <c r="C251" s="1" t="s">
        <v>822</v>
      </c>
      <c r="E251" s="1" t="s">
        <v>823</v>
      </c>
    </row>
    <row r="252" spans="3:5" ht="25.5" x14ac:dyDescent="0.25">
      <c r="C252" s="1" t="s">
        <v>824</v>
      </c>
      <c r="E252" s="1" t="s">
        <v>825</v>
      </c>
    </row>
    <row r="253" spans="3:5" ht="25.5" x14ac:dyDescent="0.25">
      <c r="C253" s="1" t="s">
        <v>826</v>
      </c>
      <c r="E253" s="1" t="s">
        <v>827</v>
      </c>
    </row>
    <row r="254" spans="3:5" ht="25.5" x14ac:dyDescent="0.25">
      <c r="C254" s="1" t="s">
        <v>828</v>
      </c>
      <c r="E254" s="1" t="s">
        <v>829</v>
      </c>
    </row>
    <row r="255" spans="3:5" x14ac:dyDescent="0.25">
      <c r="C255" s="1" t="s">
        <v>830</v>
      </c>
      <c r="E255" s="1" t="s">
        <v>831</v>
      </c>
    </row>
    <row r="256" spans="3:5" x14ac:dyDescent="0.25">
      <c r="C256" s="1" t="s">
        <v>832</v>
      </c>
      <c r="E256" s="1" t="s">
        <v>833</v>
      </c>
    </row>
    <row r="257" spans="3:5" x14ac:dyDescent="0.25">
      <c r="C257" s="1" t="s">
        <v>834</v>
      </c>
      <c r="E257" s="1" t="s">
        <v>835</v>
      </c>
    </row>
    <row r="258" spans="3:5" x14ac:dyDescent="0.25">
      <c r="C258" s="1" t="s">
        <v>836</v>
      </c>
      <c r="E258" s="1" t="s">
        <v>837</v>
      </c>
    </row>
    <row r="259" spans="3:5" x14ac:dyDescent="0.25">
      <c r="C259" s="1" t="s">
        <v>838</v>
      </c>
      <c r="E259" s="1" t="s">
        <v>839</v>
      </c>
    </row>
    <row r="260" spans="3:5" x14ac:dyDescent="0.25">
      <c r="C260" s="1" t="s">
        <v>840</v>
      </c>
      <c r="E260" s="1" t="s">
        <v>841</v>
      </c>
    </row>
    <row r="261" spans="3:5" x14ac:dyDescent="0.25">
      <c r="C261" s="1" t="s">
        <v>842</v>
      </c>
      <c r="E261" s="1" t="s">
        <v>843</v>
      </c>
    </row>
    <row r="262" spans="3:5" x14ac:dyDescent="0.25">
      <c r="C262" s="1" t="s">
        <v>844</v>
      </c>
    </row>
    <row r="263" spans="3:5" x14ac:dyDescent="0.25">
      <c r="C263" s="1" t="s">
        <v>845</v>
      </c>
    </row>
    <row r="264" spans="3:5" ht="25.5" x14ac:dyDescent="0.25">
      <c r="C264" s="1" t="s">
        <v>846</v>
      </c>
    </row>
    <row r="265" spans="3:5" x14ac:dyDescent="0.25">
      <c r="C265" s="1" t="s">
        <v>847</v>
      </c>
    </row>
    <row r="266" spans="3:5" x14ac:dyDescent="0.25">
      <c r="C266" s="1" t="s">
        <v>848</v>
      </c>
    </row>
    <row r="267" spans="3:5" ht="25.5" x14ac:dyDescent="0.25">
      <c r="C267" s="1" t="s">
        <v>849</v>
      </c>
    </row>
    <row r="268" spans="3:5" x14ac:dyDescent="0.25">
      <c r="C268" s="1" t="s">
        <v>850</v>
      </c>
    </row>
    <row r="269" spans="3:5" x14ac:dyDescent="0.25">
      <c r="C269" s="1" t="s">
        <v>851</v>
      </c>
    </row>
    <row r="270" spans="3:5" ht="25.5" x14ac:dyDescent="0.25">
      <c r="C270" s="1" t="s">
        <v>852</v>
      </c>
    </row>
    <row r="271" spans="3:5" x14ac:dyDescent="0.25">
      <c r="C271" s="1" t="s">
        <v>853</v>
      </c>
    </row>
    <row r="272" spans="3:5" ht="25.5" x14ac:dyDescent="0.25">
      <c r="C272" s="1" t="s">
        <v>854</v>
      </c>
    </row>
    <row r="273" spans="3:3" ht="25.5" x14ac:dyDescent="0.25">
      <c r="C273" s="1" t="s">
        <v>855</v>
      </c>
    </row>
    <row r="274" spans="3:3" ht="25.5" x14ac:dyDescent="0.25">
      <c r="C274" s="1" t="s">
        <v>856</v>
      </c>
    </row>
    <row r="275" spans="3:3" ht="25.5" x14ac:dyDescent="0.25">
      <c r="C275" s="1" t="s">
        <v>857</v>
      </c>
    </row>
    <row r="276" spans="3:3" ht="25.5" x14ac:dyDescent="0.25">
      <c r="C276" s="1" t="s">
        <v>858</v>
      </c>
    </row>
    <row r="277" spans="3:3" x14ac:dyDescent="0.25">
      <c r="C277" s="1" t="s">
        <v>859</v>
      </c>
    </row>
    <row r="278" spans="3:3" ht="25.5" x14ac:dyDescent="0.25">
      <c r="C278" s="1" t="s">
        <v>860</v>
      </c>
    </row>
    <row r="279" spans="3:3" ht="25.5" x14ac:dyDescent="0.25">
      <c r="C279" s="1" t="s">
        <v>861</v>
      </c>
    </row>
    <row r="280" spans="3:3" ht="25.5" x14ac:dyDescent="0.25">
      <c r="C280" s="1" t="s">
        <v>862</v>
      </c>
    </row>
    <row r="281" spans="3:3" ht="25.5" x14ac:dyDescent="0.25">
      <c r="C281" s="1" t="s">
        <v>863</v>
      </c>
    </row>
    <row r="282" spans="3:3" x14ac:dyDescent="0.25">
      <c r="C282" s="1" t="s">
        <v>864</v>
      </c>
    </row>
    <row r="283" spans="3:3" x14ac:dyDescent="0.25">
      <c r="C283" s="1" t="s">
        <v>865</v>
      </c>
    </row>
    <row r="284" spans="3:3" x14ac:dyDescent="0.25">
      <c r="C284" s="1" t="s">
        <v>866</v>
      </c>
    </row>
    <row r="285" spans="3:3" x14ac:dyDescent="0.25">
      <c r="C285" s="1" t="s">
        <v>867</v>
      </c>
    </row>
    <row r="286" spans="3:3" ht="38.25" x14ac:dyDescent="0.25">
      <c r="C286" s="1" t="s">
        <v>868</v>
      </c>
    </row>
    <row r="287" spans="3:3" ht="25.5" x14ac:dyDescent="0.25">
      <c r="C287" s="1" t="s">
        <v>869</v>
      </c>
    </row>
    <row r="288" spans="3:3" x14ac:dyDescent="0.25">
      <c r="C288" s="1" t="s">
        <v>870</v>
      </c>
    </row>
    <row r="289" spans="3:3" ht="25.5" x14ac:dyDescent="0.25">
      <c r="C289" s="1" t="s">
        <v>871</v>
      </c>
    </row>
    <row r="290" spans="3:3" x14ac:dyDescent="0.25">
      <c r="C290" s="1" t="s">
        <v>872</v>
      </c>
    </row>
    <row r="291" spans="3:3" x14ac:dyDescent="0.25">
      <c r="C291" s="1" t="s">
        <v>873</v>
      </c>
    </row>
    <row r="292" spans="3:3" x14ac:dyDescent="0.25">
      <c r="C292" s="1" t="s">
        <v>874</v>
      </c>
    </row>
    <row r="293" spans="3:3" x14ac:dyDescent="0.25">
      <c r="C293" s="1" t="s">
        <v>875</v>
      </c>
    </row>
    <row r="294" spans="3:3" ht="38.25" x14ac:dyDescent="0.25">
      <c r="C294" s="1" t="s">
        <v>876</v>
      </c>
    </row>
    <row r="295" spans="3:3" ht="25.5" x14ac:dyDescent="0.25">
      <c r="C295" s="1" t="s">
        <v>877</v>
      </c>
    </row>
    <row r="296" spans="3:3" x14ac:dyDescent="0.25">
      <c r="C296" s="1" t="s">
        <v>878</v>
      </c>
    </row>
    <row r="297" spans="3:3" ht="25.5" x14ac:dyDescent="0.25">
      <c r="C297" s="1" t="s">
        <v>879</v>
      </c>
    </row>
    <row r="298" spans="3:3" x14ac:dyDescent="0.25">
      <c r="C298" s="1" t="s">
        <v>880</v>
      </c>
    </row>
    <row r="299" spans="3:3" x14ac:dyDescent="0.25">
      <c r="C299" s="1" t="s">
        <v>881</v>
      </c>
    </row>
    <row r="300" spans="3:3" ht="25.5" x14ac:dyDescent="0.25">
      <c r="C300" s="1" t="s">
        <v>882</v>
      </c>
    </row>
    <row r="301" spans="3:3" x14ac:dyDescent="0.25">
      <c r="C301" s="1" t="s">
        <v>883</v>
      </c>
    </row>
    <row r="302" spans="3:3" x14ac:dyDescent="0.25">
      <c r="C302" s="1" t="s">
        <v>884</v>
      </c>
    </row>
    <row r="303" spans="3:3" x14ac:dyDescent="0.25">
      <c r="C303" s="1" t="s">
        <v>885</v>
      </c>
    </row>
    <row r="304" spans="3:3" x14ac:dyDescent="0.25">
      <c r="C304" s="1" t="s">
        <v>886</v>
      </c>
    </row>
    <row r="305" spans="3:3" x14ac:dyDescent="0.25">
      <c r="C305" s="1" t="s">
        <v>887</v>
      </c>
    </row>
    <row r="306" spans="3:3" x14ac:dyDescent="0.25">
      <c r="C306" s="1" t="s">
        <v>888</v>
      </c>
    </row>
    <row r="307" spans="3:3" x14ac:dyDescent="0.25">
      <c r="C307" s="1" t="s">
        <v>889</v>
      </c>
    </row>
    <row r="308" spans="3:3" ht="25.5" x14ac:dyDescent="0.25">
      <c r="C308" s="1" t="s">
        <v>890</v>
      </c>
    </row>
    <row r="309" spans="3:3" ht="38.25" x14ac:dyDescent="0.25">
      <c r="C309" s="1" t="s">
        <v>891</v>
      </c>
    </row>
    <row r="310" spans="3:3" ht="25.5" x14ac:dyDescent="0.25">
      <c r="C310" s="1" t="s">
        <v>892</v>
      </c>
    </row>
    <row r="311" spans="3:3" x14ac:dyDescent="0.25">
      <c r="C311" s="1" t="s">
        <v>893</v>
      </c>
    </row>
    <row r="312" spans="3:3" x14ac:dyDescent="0.25">
      <c r="C312" s="1" t="s">
        <v>894</v>
      </c>
    </row>
    <row r="313" spans="3:3" ht="25.5" x14ac:dyDescent="0.25">
      <c r="C313" s="1" t="s">
        <v>895</v>
      </c>
    </row>
    <row r="314" spans="3:3" ht="38.25" x14ac:dyDescent="0.25">
      <c r="C314" s="1" t="s">
        <v>896</v>
      </c>
    </row>
    <row r="315" spans="3:3" x14ac:dyDescent="0.25">
      <c r="C315" s="1" t="s">
        <v>897</v>
      </c>
    </row>
    <row r="316" spans="3:3" x14ac:dyDescent="0.25">
      <c r="C316" s="1" t="s">
        <v>898</v>
      </c>
    </row>
    <row r="317" spans="3:3" ht="25.5" x14ac:dyDescent="0.25">
      <c r="C317" s="1" t="s">
        <v>899</v>
      </c>
    </row>
    <row r="318" spans="3:3" ht="25.5" x14ac:dyDescent="0.25">
      <c r="C318" s="1" t="s">
        <v>900</v>
      </c>
    </row>
    <row r="319" spans="3:3" x14ac:dyDescent="0.25">
      <c r="C319" s="1" t="s">
        <v>901</v>
      </c>
    </row>
    <row r="320" spans="3:3" ht="25.5" x14ac:dyDescent="0.25">
      <c r="C320" s="1" t="s">
        <v>902</v>
      </c>
    </row>
    <row r="321" spans="3:3" x14ac:dyDescent="0.25">
      <c r="C321" s="1" t="s">
        <v>903</v>
      </c>
    </row>
    <row r="322" spans="3:3" x14ac:dyDescent="0.25">
      <c r="C322" s="1" t="s">
        <v>904</v>
      </c>
    </row>
    <row r="323" spans="3:3" x14ac:dyDescent="0.25">
      <c r="C323" s="1" t="s">
        <v>905</v>
      </c>
    </row>
    <row r="324" spans="3:3" x14ac:dyDescent="0.25">
      <c r="C324" s="1" t="s">
        <v>906</v>
      </c>
    </row>
    <row r="325" spans="3:3" ht="25.5" x14ac:dyDescent="0.25">
      <c r="C325" s="1" t="s">
        <v>907</v>
      </c>
    </row>
    <row r="326" spans="3:3" x14ac:dyDescent="0.25">
      <c r="C326" s="1" t="s">
        <v>908</v>
      </c>
    </row>
    <row r="327" spans="3:3" x14ac:dyDescent="0.25">
      <c r="C327" s="1" t="s">
        <v>909</v>
      </c>
    </row>
    <row r="328" spans="3:3" x14ac:dyDescent="0.25">
      <c r="C328" s="1" t="s">
        <v>910</v>
      </c>
    </row>
    <row r="329" spans="3:3" x14ac:dyDescent="0.25">
      <c r="C329" s="1" t="s">
        <v>911</v>
      </c>
    </row>
    <row r="330" spans="3:3" ht="38.25" x14ac:dyDescent="0.25">
      <c r="C330" s="1" t="s">
        <v>912</v>
      </c>
    </row>
    <row r="331" spans="3:3" x14ac:dyDescent="0.25">
      <c r="C331" s="1" t="s">
        <v>913</v>
      </c>
    </row>
    <row r="332" spans="3:3" ht="25.5" x14ac:dyDescent="0.25">
      <c r="C332" s="1" t="s">
        <v>914</v>
      </c>
    </row>
    <row r="333" spans="3:3" ht="25.5" x14ac:dyDescent="0.25">
      <c r="C333" s="1" t="s">
        <v>915</v>
      </c>
    </row>
    <row r="334" spans="3:3" x14ac:dyDescent="0.25">
      <c r="C334" s="1" t="s">
        <v>916</v>
      </c>
    </row>
    <row r="335" spans="3:3" x14ac:dyDescent="0.25">
      <c r="C335" s="1" t="s">
        <v>917</v>
      </c>
    </row>
    <row r="336" spans="3:3" x14ac:dyDescent="0.25">
      <c r="C336" s="1" t="s">
        <v>918</v>
      </c>
    </row>
    <row r="337" spans="3:3" x14ac:dyDescent="0.25">
      <c r="C337" s="1" t="s">
        <v>919</v>
      </c>
    </row>
    <row r="338" spans="3:3" x14ac:dyDescent="0.25">
      <c r="C338" s="1" t="s">
        <v>920</v>
      </c>
    </row>
    <row r="339" spans="3:3" x14ac:dyDescent="0.25">
      <c r="C339" s="1" t="s">
        <v>921</v>
      </c>
    </row>
    <row r="340" spans="3:3" x14ac:dyDescent="0.25">
      <c r="C340" s="1" t="s">
        <v>922</v>
      </c>
    </row>
    <row r="341" spans="3:3" x14ac:dyDescent="0.25">
      <c r="C341" s="1" t="s">
        <v>923</v>
      </c>
    </row>
    <row r="342" spans="3:3" x14ac:dyDescent="0.25">
      <c r="C342" s="1" t="s">
        <v>924</v>
      </c>
    </row>
    <row r="343" spans="3:3" x14ac:dyDescent="0.25">
      <c r="C343" s="1" t="s">
        <v>925</v>
      </c>
    </row>
    <row r="344" spans="3:3" x14ac:dyDescent="0.25">
      <c r="C344" s="1" t="s">
        <v>926</v>
      </c>
    </row>
    <row r="345" spans="3:3" x14ac:dyDescent="0.25">
      <c r="C345" s="1" t="s">
        <v>927</v>
      </c>
    </row>
    <row r="346" spans="3:3" x14ac:dyDescent="0.25">
      <c r="C346" s="1" t="s">
        <v>928</v>
      </c>
    </row>
    <row r="347" spans="3:3" x14ac:dyDescent="0.25">
      <c r="C347" s="1" t="s">
        <v>929</v>
      </c>
    </row>
    <row r="348" spans="3:3" x14ac:dyDescent="0.25">
      <c r="C348" s="1" t="s">
        <v>930</v>
      </c>
    </row>
    <row r="349" spans="3:3" ht="25.5" x14ac:dyDescent="0.25">
      <c r="C349" s="1" t="s">
        <v>931</v>
      </c>
    </row>
    <row r="350" spans="3:3" ht="25.5" x14ac:dyDescent="0.25">
      <c r="C350" s="1" t="s">
        <v>932</v>
      </c>
    </row>
    <row r="351" spans="3:3" ht="25.5" x14ac:dyDescent="0.25">
      <c r="C351" s="1" t="s">
        <v>933</v>
      </c>
    </row>
    <row r="352" spans="3:3" x14ac:dyDescent="0.25">
      <c r="C352" s="1" t="s">
        <v>934</v>
      </c>
    </row>
    <row r="353" spans="3:3" x14ac:dyDescent="0.25">
      <c r="C353" s="1" t="s">
        <v>935</v>
      </c>
    </row>
    <row r="354" spans="3:3" x14ac:dyDescent="0.25">
      <c r="C354" s="1" t="s">
        <v>936</v>
      </c>
    </row>
    <row r="355" spans="3:3" x14ac:dyDescent="0.25">
      <c r="C355" s="1" t="s">
        <v>937</v>
      </c>
    </row>
    <row r="356" spans="3:3" ht="25.5" x14ac:dyDescent="0.25">
      <c r="C356" s="1" t="s">
        <v>938</v>
      </c>
    </row>
    <row r="357" spans="3:3" x14ac:dyDescent="0.25">
      <c r="C357" s="1" t="s">
        <v>939</v>
      </c>
    </row>
    <row r="358" spans="3:3" ht="25.5" x14ac:dyDescent="0.25">
      <c r="C358" s="1" t="s">
        <v>940</v>
      </c>
    </row>
    <row r="359" spans="3:3" x14ac:dyDescent="0.25">
      <c r="C359" s="1" t="s">
        <v>941</v>
      </c>
    </row>
    <row r="360" spans="3:3" ht="25.5" x14ac:dyDescent="0.25">
      <c r="C360" s="1" t="s">
        <v>942</v>
      </c>
    </row>
    <row r="361" spans="3:3" x14ac:dyDescent="0.25">
      <c r="C361" s="1" t="s">
        <v>943</v>
      </c>
    </row>
    <row r="362" spans="3:3" x14ac:dyDescent="0.25">
      <c r="C362" s="1" t="s">
        <v>944</v>
      </c>
    </row>
    <row r="363" spans="3:3" x14ac:dyDescent="0.25">
      <c r="C363" s="1" t="s">
        <v>945</v>
      </c>
    </row>
    <row r="364" spans="3:3" x14ac:dyDescent="0.25">
      <c r="C364" s="1" t="s">
        <v>946</v>
      </c>
    </row>
    <row r="365" spans="3:3" x14ac:dyDescent="0.25">
      <c r="C365" s="1" t="s">
        <v>947</v>
      </c>
    </row>
    <row r="366" spans="3:3" x14ac:dyDescent="0.25">
      <c r="C366" s="1" t="s">
        <v>948</v>
      </c>
    </row>
    <row r="367" spans="3:3" ht="25.5" x14ac:dyDescent="0.25">
      <c r="C367" s="1" t="s">
        <v>949</v>
      </c>
    </row>
    <row r="368" spans="3:3" x14ac:dyDescent="0.25">
      <c r="C368" s="1" t="s">
        <v>950</v>
      </c>
    </row>
    <row r="369" spans="3:3" x14ac:dyDescent="0.25">
      <c r="C369" s="1" t="s">
        <v>951</v>
      </c>
    </row>
    <row r="370" spans="3:3" x14ac:dyDescent="0.25">
      <c r="C370" s="1" t="s">
        <v>952</v>
      </c>
    </row>
    <row r="371" spans="3:3" x14ac:dyDescent="0.25">
      <c r="C371" s="1" t="s">
        <v>953</v>
      </c>
    </row>
    <row r="372" spans="3:3" x14ac:dyDescent="0.25">
      <c r="C372" s="1" t="s">
        <v>954</v>
      </c>
    </row>
    <row r="373" spans="3:3" x14ac:dyDescent="0.25">
      <c r="C373" s="1" t="s">
        <v>955</v>
      </c>
    </row>
    <row r="374" spans="3:3" x14ac:dyDescent="0.25">
      <c r="C374" s="1" t="s">
        <v>956</v>
      </c>
    </row>
    <row r="375" spans="3:3" x14ac:dyDescent="0.25">
      <c r="C375" s="1" t="s">
        <v>957</v>
      </c>
    </row>
    <row r="376" spans="3:3" ht="25.5" x14ac:dyDescent="0.25">
      <c r="C376" s="1" t="s">
        <v>958</v>
      </c>
    </row>
    <row r="377" spans="3:3" x14ac:dyDescent="0.25">
      <c r="C377" s="1" t="s">
        <v>959</v>
      </c>
    </row>
    <row r="378" spans="3:3" x14ac:dyDescent="0.25">
      <c r="C378" s="1" t="s">
        <v>960</v>
      </c>
    </row>
    <row r="379" spans="3:3" x14ac:dyDescent="0.25">
      <c r="C379" s="1" t="s">
        <v>961</v>
      </c>
    </row>
    <row r="380" spans="3:3" x14ac:dyDescent="0.25">
      <c r="C380" s="1" t="s">
        <v>962</v>
      </c>
    </row>
    <row r="381" spans="3:3" x14ac:dyDescent="0.25">
      <c r="C381" s="1" t="s">
        <v>963</v>
      </c>
    </row>
    <row r="382" spans="3:3" x14ac:dyDescent="0.25">
      <c r="C382" s="1" t="s">
        <v>964</v>
      </c>
    </row>
    <row r="383" spans="3:3" x14ac:dyDescent="0.25">
      <c r="C383" s="1" t="s">
        <v>965</v>
      </c>
    </row>
    <row r="384" spans="3:3" x14ac:dyDescent="0.25">
      <c r="C384" s="1" t="s">
        <v>966</v>
      </c>
    </row>
    <row r="385" spans="3:3" x14ac:dyDescent="0.25">
      <c r="C385" s="1" t="s">
        <v>967</v>
      </c>
    </row>
    <row r="386" spans="3:3" x14ac:dyDescent="0.25">
      <c r="C386" s="1" t="s">
        <v>968</v>
      </c>
    </row>
    <row r="387" spans="3:3" x14ac:dyDescent="0.25">
      <c r="C387" s="1" t="s">
        <v>969</v>
      </c>
    </row>
    <row r="388" spans="3:3" x14ac:dyDescent="0.25">
      <c r="C388" s="1" t="s">
        <v>970</v>
      </c>
    </row>
    <row r="389" spans="3:3" x14ac:dyDescent="0.25">
      <c r="C389" s="1" t="s">
        <v>971</v>
      </c>
    </row>
    <row r="390" spans="3:3" x14ac:dyDescent="0.25">
      <c r="C390" s="1" t="s">
        <v>972</v>
      </c>
    </row>
    <row r="391" spans="3:3" x14ac:dyDescent="0.25">
      <c r="C391" s="1" t="s">
        <v>973</v>
      </c>
    </row>
    <row r="392" spans="3:3" ht="25.5" x14ac:dyDescent="0.25">
      <c r="C392" s="1" t="s">
        <v>974</v>
      </c>
    </row>
    <row r="393" spans="3:3" x14ac:dyDescent="0.25">
      <c r="C393" s="1" t="s">
        <v>975</v>
      </c>
    </row>
    <row r="394" spans="3:3" x14ac:dyDescent="0.25">
      <c r="C394" s="1" t="s">
        <v>976</v>
      </c>
    </row>
    <row r="395" spans="3:3" x14ac:dyDescent="0.25">
      <c r="C395" s="1" t="s">
        <v>977</v>
      </c>
    </row>
    <row r="396" spans="3:3" ht="25.5" x14ac:dyDescent="0.25">
      <c r="C396" s="1" t="s">
        <v>978</v>
      </c>
    </row>
    <row r="397" spans="3:3" x14ac:dyDescent="0.25">
      <c r="C397" s="1" t="s">
        <v>979</v>
      </c>
    </row>
    <row r="398" spans="3:3" x14ac:dyDescent="0.25">
      <c r="C398" s="1" t="s">
        <v>980</v>
      </c>
    </row>
    <row r="399" spans="3:3" x14ac:dyDescent="0.25">
      <c r="C399" s="1" t="s">
        <v>981</v>
      </c>
    </row>
    <row r="400" spans="3:3" x14ac:dyDescent="0.25">
      <c r="C400" s="1" t="s">
        <v>982</v>
      </c>
    </row>
    <row r="401" spans="3:3" x14ac:dyDescent="0.25">
      <c r="C401" s="1" t="s">
        <v>983</v>
      </c>
    </row>
    <row r="402" spans="3:3" x14ac:dyDescent="0.25">
      <c r="C402" s="1" t="s">
        <v>984</v>
      </c>
    </row>
    <row r="403" spans="3:3" x14ac:dyDescent="0.25">
      <c r="C403" s="1" t="s">
        <v>985</v>
      </c>
    </row>
    <row r="404" spans="3:3" x14ac:dyDescent="0.25">
      <c r="C404" s="1" t="s">
        <v>986</v>
      </c>
    </row>
    <row r="405" spans="3:3" ht="25.5" x14ac:dyDescent="0.25">
      <c r="C405" s="1" t="s">
        <v>987</v>
      </c>
    </row>
    <row r="406" spans="3:3" x14ac:dyDescent="0.25">
      <c r="C406" s="1" t="s">
        <v>988</v>
      </c>
    </row>
    <row r="407" spans="3:3" x14ac:dyDescent="0.25">
      <c r="C407" s="1" t="s">
        <v>989</v>
      </c>
    </row>
    <row r="408" spans="3:3" x14ac:dyDescent="0.25">
      <c r="C408" s="1" t="s">
        <v>990</v>
      </c>
    </row>
    <row r="409" spans="3:3" x14ac:dyDescent="0.25">
      <c r="C409" s="1" t="s">
        <v>991</v>
      </c>
    </row>
    <row r="410" spans="3:3" x14ac:dyDescent="0.25">
      <c r="C410" s="1" t="s">
        <v>992</v>
      </c>
    </row>
    <row r="411" spans="3:3" x14ac:dyDescent="0.25">
      <c r="C411" s="1" t="s">
        <v>993</v>
      </c>
    </row>
    <row r="412" spans="3:3" x14ac:dyDescent="0.25">
      <c r="C412" s="1" t="s">
        <v>994</v>
      </c>
    </row>
    <row r="413" spans="3:3" x14ac:dyDescent="0.25">
      <c r="C413" s="1" t="s">
        <v>995</v>
      </c>
    </row>
    <row r="414" spans="3:3" ht="25.5" x14ac:dyDescent="0.25">
      <c r="C414" s="1" t="s">
        <v>996</v>
      </c>
    </row>
  </sheetData>
  <sheetProtection algorithmName="SHA-512" hashValue="SNdjIuKUau8m9zqh5kqz8ac/L9RSCgmCSdjSekbrPVCDmEdKCUl2NG5aOfVYTHaxdRFcLxZsuq+wRlz55i1Frw==" saltValue="tDOX48AlvLhiN7RE9y/vzg==" spinCount="100000" sheet="1" objects="1" scenarios="1"/>
  <sortState xmlns:xlrd2="http://schemas.microsoft.com/office/spreadsheetml/2017/richdata2" ref="E66:E261">
    <sortCondition ref="E66:E261"/>
  </sortState>
  <pageMargins left="0.7" right="0.7" top="0.75" bottom="0.75" header="0.3" footer="0.3"/>
  <pageSetup scale="10" orientation="portrait" horizontalDpi="300" verticalDpi="300" r:id="rId1"/>
  <tableParts count="3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69c83fe9-e2bb-4b23-82bf-283bb252b0c3" xsi:nil="true"/>
    <lcf76f155ced4ddcb4097134ff3c332f xmlns="14103bc3-6837-4990-9dfc-127e80cdaac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BEBFF6C6555EF48B889CB0D8E48BC84" ma:contentTypeVersion="15" ma:contentTypeDescription="Crear nuevo documento." ma:contentTypeScope="" ma:versionID="7dfaa82773841aa0234851e0b7d2addd">
  <xsd:schema xmlns:xsd="http://www.w3.org/2001/XMLSchema" xmlns:xs="http://www.w3.org/2001/XMLSchema" xmlns:p="http://schemas.microsoft.com/office/2006/metadata/properties" xmlns:ns1="http://schemas.microsoft.com/sharepoint/v3" xmlns:ns2="14103bc3-6837-4990-9dfc-127e80cdaac0" xmlns:ns3="69c83fe9-e2bb-4b23-82bf-283bb252b0c3" targetNamespace="http://schemas.microsoft.com/office/2006/metadata/properties" ma:root="true" ma:fieldsID="fd73cc9c6b674e2e9ec740cbfc52aefa" ns1:_="" ns2:_="" ns3:_="">
    <xsd:import namespace="http://schemas.microsoft.com/sharepoint/v3"/>
    <xsd:import namespace="14103bc3-6837-4990-9dfc-127e80cdaac0"/>
    <xsd:import namespace="69c83fe9-e2bb-4b23-82bf-283bb252b0c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Propiedades de la Directiva de cumplimiento unificado" ma:hidden="true" ma:internalName="_ip_UnifiedCompliancePolicyProperties">
      <xsd:simpleType>
        <xsd:restriction base="dms:Note"/>
      </xsd:simpleType>
    </xsd:element>
    <xsd:element name="_ip_UnifiedCompliancePolicyUIAction" ma:index="18"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103bc3-6837-4990-9dfc-127e80cdaa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9f1bca92-ab44-4d2f-8c51-2bce81b0b2f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9c83fe9-e2bb-4b23-82bf-283bb252b0c3"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881c68e4-0bfc-4d77-baf2-746713db712d}" ma:internalName="TaxCatchAll" ma:showField="CatchAllData" ma:web="69c83fe9-e2bb-4b23-82bf-283bb252b0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1F6C98-23E6-4715-9232-BDB90CEC6294}">
  <ds:schemaRefs>
    <ds:schemaRef ds:uri="http://schemas.microsoft.com/sharepoint/v3/contenttype/forms"/>
  </ds:schemaRefs>
</ds:datastoreItem>
</file>

<file path=customXml/itemProps2.xml><?xml version="1.0" encoding="utf-8"?>
<ds:datastoreItem xmlns:ds="http://schemas.openxmlformats.org/officeDocument/2006/customXml" ds:itemID="{12E5BC9F-93D2-43F8-B2FC-97686ED9578D}">
  <ds:schemaRefs>
    <ds:schemaRef ds:uri="http://schemas.microsoft.com/office/2006/metadata/properties"/>
    <ds:schemaRef ds:uri="http://schemas.microsoft.com/office/infopath/2007/PartnerControls"/>
    <ds:schemaRef ds:uri="http://schemas.microsoft.com/sharepoint/v3"/>
    <ds:schemaRef ds:uri="69c83fe9-e2bb-4b23-82bf-283bb252b0c3"/>
    <ds:schemaRef ds:uri="14103bc3-6837-4990-9dfc-127e80cdaac0"/>
  </ds:schemaRefs>
</ds:datastoreItem>
</file>

<file path=customXml/itemProps3.xml><?xml version="1.0" encoding="utf-8"?>
<ds:datastoreItem xmlns:ds="http://schemas.openxmlformats.org/officeDocument/2006/customXml" ds:itemID="{4D0918B9-0013-476D-92AD-CED62CB530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4103bc3-6837-4990-9dfc-127e80cdaac0"/>
    <ds:schemaRef ds:uri="69c83fe9-e2bb-4b23-82bf-283bb252b0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DATOS GENERALES</vt:lpstr>
      <vt:lpstr>RESUMEN DEL PROYECTO</vt:lpstr>
      <vt:lpstr>PERTINENCIA INSTITUCIONAL</vt:lpstr>
      <vt:lpstr>OBJETIVOS Y ACTIVIDADES</vt:lpstr>
      <vt:lpstr>ODS</vt:lpstr>
      <vt:lpstr>SECTOR DE VINCULACIÓN</vt:lpstr>
      <vt:lpstr>ÁREAS DE CONTRIBUCIÓN</vt:lpstr>
      <vt:lpstr>ACADÉMICOS UDEC</vt:lpstr>
      <vt:lpstr>ESTUDIANTES</vt:lpstr>
      <vt:lpstr>ESTUDIANTES EXTERNOS</vt:lpstr>
      <vt:lpstr>FUNCIONARIOS NO ACADÉMICOS </vt:lpstr>
      <vt:lpstr>COLABORADORES EXTERNOS</vt:lpstr>
      <vt:lpstr>OTROS COLABORADORES</vt:lpstr>
      <vt:lpstr>PLAN DE TRABAJO</vt:lpstr>
      <vt:lpstr>RECURSOS</vt:lpstr>
      <vt:lpstr>PARÁMETROS_VRIM</vt:lpstr>
      <vt:lpstr>ColumnaLinea</vt:lpstr>
      <vt:lpstr>MaximoPlazo</vt:lpstr>
      <vt:lpstr>MinimoPlazo</vt:lpstr>
      <vt:lpstr>MontoMaximo</vt:lpstr>
      <vt:lpstr>PlazoMaximo</vt:lpstr>
      <vt:lpstr>TablaLinea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Rolando Burgos Cárdenas</dc:creator>
  <cp:keywords/>
  <dc:description/>
  <cp:lastModifiedBy>VRIM</cp:lastModifiedBy>
  <cp:revision/>
  <dcterms:created xsi:type="dcterms:W3CDTF">2022-03-15T23:56:00Z</dcterms:created>
  <dcterms:modified xsi:type="dcterms:W3CDTF">2022-06-30T14:47:01Z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0x0101005BEBFF6C6555EF48B889CB0D8E48BC84</vt:lpwstr>
  </property>
  <property fmtid="{D5CDD505-2E9C-101B-9397-08002B2CF9AE}" pid="3" name="MediaServiceImageTags">
    <vt:lpwstr/>
  </property>
</Properties>
</file>